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36fa28dac892c75/Harm Documents/Better Life Network/BLN Kasboeke/"/>
    </mc:Choice>
  </mc:AlternateContent>
  <xr:revisionPtr revIDLastSave="32" documentId="8_{11FFE6D6-AC53-4935-AD20-16FF4A907360}" xr6:coauthVersionLast="47" xr6:coauthVersionMax="47" xr10:uidLastSave="{130363AD-FFDE-41D0-AC95-5E4BAC1EAB94}"/>
  <bookViews>
    <workbookView xWindow="-120" yWindow="-120" windowWidth="29040" windowHeight="15720" tabRatio="601" xr2:uid="{00000000-000D-0000-FFFF-FFFF00000000}"/>
  </bookViews>
  <sheets>
    <sheet name="Summary" sheetId="3" r:id="rId1"/>
    <sheet name="Payments" sheetId="2" r:id="rId2"/>
    <sheet name="Receipts" sheetId="5" r:id="rId3"/>
  </sheets>
  <definedNames>
    <definedName name="_xlnm.Print_Area" localSheetId="1">Payments!$B$1:$M$36</definedName>
    <definedName name="_xlnm.Print_Area" localSheetId="2">Receipts!$A$1:$P$47</definedName>
    <definedName name="_xlnm.Print_Area" localSheetId="0">Summary!$B$2:$M$41</definedName>
    <definedName name="_xlnm.Print_Titles" localSheetId="2">Receipts!$3:$4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3" l="1"/>
  <c r="N43" i="5"/>
  <c r="E40" i="3"/>
  <c r="C6" i="2"/>
  <c r="M4" i="5"/>
  <c r="L4" i="5"/>
  <c r="K4" i="5"/>
  <c r="J4" i="5"/>
  <c r="I4" i="5"/>
  <c r="H4" i="5"/>
  <c r="G4" i="5"/>
  <c r="L5" i="2"/>
  <c r="K5" i="2"/>
  <c r="J5" i="2"/>
  <c r="I5" i="2"/>
  <c r="H5" i="2"/>
  <c r="G5" i="2"/>
  <c r="F5" i="2"/>
  <c r="E5" i="2"/>
  <c r="M24" i="3"/>
  <c r="M17" i="3"/>
  <c r="I40" i="3"/>
  <c r="I33" i="3"/>
  <c r="G36" i="2"/>
  <c r="I26" i="3"/>
  <c r="I19" i="3"/>
  <c r="E6" i="3"/>
  <c r="M20" i="3"/>
  <c r="M13" i="3"/>
  <c r="M6" i="3"/>
  <c r="I36" i="3"/>
  <c r="I29" i="3"/>
  <c r="I22" i="3"/>
  <c r="I15" i="3"/>
  <c r="I8" i="3"/>
  <c r="L24" i="3"/>
  <c r="L21" i="3"/>
  <c r="L20" i="3"/>
  <c r="L17" i="3"/>
  <c r="L14" i="3"/>
  <c r="L13" i="3"/>
  <c r="L10" i="3"/>
  <c r="L7" i="3"/>
  <c r="L6" i="3"/>
  <c r="H40" i="3"/>
  <c r="H37" i="3"/>
  <c r="H36" i="3"/>
  <c r="H33" i="3"/>
  <c r="H30" i="3"/>
  <c r="H29" i="3"/>
  <c r="H26" i="3"/>
  <c r="H23" i="3"/>
  <c r="H22" i="3"/>
  <c r="H19" i="3"/>
  <c r="H16" i="3"/>
  <c r="H15" i="3"/>
  <c r="H8" i="3"/>
  <c r="H9" i="3"/>
  <c r="H12" i="3"/>
  <c r="M39" i="3"/>
  <c r="L40" i="3"/>
  <c r="L38" i="3"/>
  <c r="L41" i="3"/>
  <c r="L37" i="3"/>
  <c r="J19" i="3"/>
  <c r="J12" i="3"/>
  <c r="J5" i="3"/>
  <c r="F35" i="3"/>
  <c r="F28" i="3"/>
  <c r="F21" i="3"/>
  <c r="F14" i="3"/>
  <c r="F7" i="3"/>
  <c r="L35" i="3"/>
  <c r="M26" i="3"/>
  <c r="L26" i="3"/>
  <c r="E28" i="3"/>
  <c r="D25" i="3"/>
  <c r="D27" i="3"/>
  <c r="I10" i="3"/>
  <c r="P46" i="5"/>
  <c r="O46" i="5"/>
  <c r="N46" i="5"/>
  <c r="P45" i="5"/>
  <c r="O45" i="5"/>
  <c r="N45" i="5"/>
  <c r="P44" i="5"/>
  <c r="O44" i="5"/>
  <c r="N44" i="5"/>
  <c r="P43" i="5"/>
  <c r="O43" i="5"/>
  <c r="P42" i="5"/>
  <c r="O42" i="5"/>
  <c r="N42" i="5"/>
  <c r="P41" i="5"/>
  <c r="O41" i="5"/>
  <c r="N41" i="5"/>
  <c r="P40" i="5"/>
  <c r="O40" i="5"/>
  <c r="N40" i="5"/>
  <c r="P39" i="5"/>
  <c r="O39" i="5"/>
  <c r="N39" i="5"/>
  <c r="P38" i="5"/>
  <c r="O38" i="5"/>
  <c r="N38" i="5"/>
  <c r="P37" i="5"/>
  <c r="O37" i="5"/>
  <c r="N37" i="5"/>
  <c r="P36" i="5"/>
  <c r="O36" i="5"/>
  <c r="N36" i="5"/>
  <c r="P35" i="5"/>
  <c r="O35" i="5"/>
  <c r="N35" i="5"/>
  <c r="P34" i="5"/>
  <c r="O34" i="5"/>
  <c r="N34" i="5"/>
  <c r="P33" i="5"/>
  <c r="O33" i="5"/>
  <c r="N33" i="5"/>
  <c r="P32" i="5"/>
  <c r="O32" i="5"/>
  <c r="N32" i="5"/>
  <c r="P31" i="5"/>
  <c r="O31" i="5"/>
  <c r="N31" i="5"/>
  <c r="P30" i="5"/>
  <c r="O30" i="5"/>
  <c r="N30" i="5"/>
  <c r="P29" i="5"/>
  <c r="O29" i="5"/>
  <c r="N29" i="5"/>
  <c r="P28" i="5"/>
  <c r="O28" i="5"/>
  <c r="N28" i="5"/>
  <c r="P27" i="5"/>
  <c r="O27" i="5"/>
  <c r="N27" i="5"/>
  <c r="P26" i="5"/>
  <c r="O26" i="5"/>
  <c r="N26" i="5"/>
  <c r="P25" i="5"/>
  <c r="O25" i="5"/>
  <c r="N25" i="5"/>
  <c r="P24" i="5"/>
  <c r="O24" i="5"/>
  <c r="N24" i="5"/>
  <c r="P23" i="5"/>
  <c r="O23" i="5"/>
  <c r="N23" i="5"/>
  <c r="P22" i="5"/>
  <c r="O22" i="5"/>
  <c r="N22" i="5"/>
  <c r="P21" i="5"/>
  <c r="O21" i="5"/>
  <c r="N21" i="5"/>
  <c r="P20" i="5"/>
  <c r="O20" i="5"/>
  <c r="N20" i="5"/>
  <c r="P19" i="5"/>
  <c r="O19" i="5"/>
  <c r="N19" i="5"/>
  <c r="P18" i="5"/>
  <c r="O18" i="5"/>
  <c r="N18" i="5"/>
  <c r="P17" i="5"/>
  <c r="O17" i="5"/>
  <c r="N17" i="5"/>
  <c r="P16" i="5"/>
  <c r="O16" i="5"/>
  <c r="N16" i="5"/>
  <c r="P15" i="5"/>
  <c r="O15" i="5"/>
  <c r="N15" i="5"/>
  <c r="P14" i="5"/>
  <c r="O14" i="5"/>
  <c r="N14" i="5"/>
  <c r="P13" i="5"/>
  <c r="O13" i="5"/>
  <c r="N13" i="5"/>
  <c r="P12" i="5"/>
  <c r="O12" i="5"/>
  <c r="N12" i="5"/>
  <c r="P11" i="5"/>
  <c r="O11" i="5"/>
  <c r="N11" i="5"/>
  <c r="P10" i="5"/>
  <c r="O10" i="5"/>
  <c r="N10" i="5"/>
  <c r="P9" i="5"/>
  <c r="O9" i="5"/>
  <c r="N9" i="5"/>
  <c r="P8" i="5"/>
  <c r="O8" i="5"/>
  <c r="N8" i="5"/>
  <c r="P7" i="5"/>
  <c r="O7" i="5"/>
  <c r="N7" i="5"/>
  <c r="N6" i="5"/>
  <c r="P6" i="5"/>
  <c r="N5" i="5"/>
  <c r="O5" i="5"/>
  <c r="D13" i="3"/>
  <c r="D12" i="3"/>
  <c r="D9" i="3"/>
  <c r="D7" i="3"/>
  <c r="D6" i="3"/>
  <c r="E3" i="5"/>
  <c r="D3" i="2"/>
  <c r="L3" i="3"/>
  <c r="M47" i="5"/>
  <c r="M21" i="3"/>
  <c r="M23" i="3"/>
  <c r="M25" i="3"/>
  <c r="M34" i="3"/>
  <c r="L47" i="5"/>
  <c r="M14" i="3"/>
  <c r="M16" i="3"/>
  <c r="M18" i="3"/>
  <c r="M33" i="3"/>
  <c r="K47" i="5"/>
  <c r="M7" i="3"/>
  <c r="M9" i="3"/>
  <c r="J47" i="5"/>
  <c r="I37" i="3"/>
  <c r="I39" i="3"/>
  <c r="I41" i="3"/>
  <c r="M30" i="3"/>
  <c r="I47" i="5"/>
  <c r="I30" i="3"/>
  <c r="I32" i="3"/>
  <c r="I34" i="3"/>
  <c r="H47" i="5"/>
  <c r="I23" i="3"/>
  <c r="I25" i="3"/>
  <c r="I27" i="3"/>
  <c r="M29" i="3"/>
  <c r="G47" i="5"/>
  <c r="I16" i="3"/>
  <c r="I18" i="3"/>
  <c r="I20" i="3"/>
  <c r="M28" i="3"/>
  <c r="F47" i="5"/>
  <c r="M3" i="5"/>
  <c r="M25" i="2"/>
  <c r="M35" i="2"/>
  <c r="M34" i="2"/>
  <c r="M33" i="2"/>
  <c r="M32" i="2"/>
  <c r="M31" i="2"/>
  <c r="M30" i="2"/>
  <c r="M29" i="2"/>
  <c r="M28" i="2"/>
  <c r="M27" i="2"/>
  <c r="M26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L36" i="2"/>
  <c r="K36" i="2"/>
  <c r="J36" i="2"/>
  <c r="M10" i="3"/>
  <c r="I36" i="2"/>
  <c r="H36" i="2"/>
  <c r="F36" i="2"/>
  <c r="M11" i="3"/>
  <c r="M31" i="3"/>
  <c r="M32" i="3"/>
  <c r="O6" i="5"/>
  <c r="P5" i="5"/>
  <c r="P47" i="5"/>
  <c r="I9" i="3"/>
  <c r="I11" i="3"/>
  <c r="E6" i="2"/>
  <c r="O47" i="5"/>
  <c r="C17" i="3"/>
  <c r="E15" i="3"/>
  <c r="N47" i="5"/>
  <c r="N48" i="5"/>
  <c r="E36" i="2"/>
  <c r="O48" i="5"/>
  <c r="M6" i="2"/>
  <c r="M36" i="2"/>
  <c r="E9" i="3"/>
  <c r="M40" i="3"/>
  <c r="M41" i="3"/>
  <c r="M37" i="2"/>
  <c r="I12" i="3"/>
  <c r="I13" i="3"/>
  <c r="M27" i="3"/>
  <c r="M35" i="3"/>
  <c r="E13" i="3"/>
  <c r="E14" i="3"/>
  <c r="E25" i="3"/>
  <c r="E39" i="3"/>
  <c r="E36" i="3"/>
  <c r="E7" i="3"/>
  <c r="E8" i="3"/>
  <c r="L3" i="2"/>
  <c r="E10" i="3"/>
  <c r="E27" i="3"/>
  <c r="E41" i="3"/>
</calcChain>
</file>

<file path=xl/sharedStrings.xml><?xml version="1.0" encoding="utf-8"?>
<sst xmlns="http://schemas.openxmlformats.org/spreadsheetml/2006/main" count="130" uniqueCount="70">
  <si>
    <t>DIE APOSTOLIESE GELOOF SENDING VAN S.A. - THE APOSTOLIC FAITH MISSION OF S.A.</t>
  </si>
  <si>
    <t>TOTAL</t>
  </si>
  <si>
    <t>Details</t>
  </si>
  <si>
    <t>1. SUMMARY OF INCOME AND EXPENDITURE</t>
  </si>
  <si>
    <t>2. CASH ON HAND</t>
  </si>
  <si>
    <t>Plus total receipts for</t>
  </si>
  <si>
    <t xml:space="preserve">Surplus/Shortfall </t>
  </si>
  <si>
    <t>Plus Receipts</t>
  </si>
  <si>
    <t>Less Payments</t>
  </si>
  <si>
    <t>Date</t>
  </si>
  <si>
    <t>Amount</t>
  </si>
  <si>
    <t xml:space="preserve">THE APOSTOLIC FAITH MISSION OF S.A.
</t>
  </si>
  <si>
    <t>Description</t>
  </si>
  <si>
    <t>Assembly Name:</t>
  </si>
  <si>
    <t>Receipt Number</t>
  </si>
  <si>
    <t>Totals</t>
  </si>
  <si>
    <t>Tithes and Offerings</t>
  </si>
  <si>
    <t>Current Month:</t>
  </si>
  <si>
    <t>Expense Number</t>
  </si>
  <si>
    <t>Name/ Description</t>
  </si>
  <si>
    <t>Receipt Cashbook</t>
  </si>
  <si>
    <t>Payments Cashbook</t>
  </si>
  <si>
    <t>CASHBOOK SUMMARY</t>
  </si>
  <si>
    <t>THE APOSTOLIC FAITH MISSION OF S.A.</t>
  </si>
  <si>
    <t>Sub Total</t>
  </si>
  <si>
    <t>Bank Statement Balance</t>
  </si>
  <si>
    <t>Previous Month last day:</t>
  </si>
  <si>
    <t>Surplus/Shortfall brought from</t>
  </si>
  <si>
    <t>Cash on hand brought from</t>
  </si>
  <si>
    <t>Total Cash Funds</t>
  </si>
  <si>
    <t>Less Current month Deposits in Bank</t>
  </si>
  <si>
    <t>Internet</t>
  </si>
  <si>
    <r>
      <t>Source:</t>
    </r>
    <r>
      <rPr>
        <b/>
        <sz val="8"/>
        <rFont val="Arial"/>
        <family val="2"/>
      </rPr>
      <t xml:space="preserve"> Internet=i Deposit=d</t>
    </r>
  </si>
  <si>
    <t>Bank Deposits</t>
  </si>
  <si>
    <t>Total Cash on Hand</t>
  </si>
  <si>
    <t>Cash Book Balance</t>
  </si>
  <si>
    <t>Plus: Expenses Incurred but not yet paid:</t>
  </si>
  <si>
    <t>Plus/Minus: Bank errors, Cash on Hand</t>
  </si>
  <si>
    <t>Cash on Hand</t>
  </si>
  <si>
    <t>Balance as per Bank Statement</t>
  </si>
  <si>
    <t>Plus/Minus Transfers</t>
  </si>
  <si>
    <t>3. BANK RECONCILIATION</t>
  </si>
  <si>
    <t>4.1 General Fund</t>
  </si>
  <si>
    <t>4.2 Missions</t>
  </si>
  <si>
    <t>4.3 Welfare</t>
  </si>
  <si>
    <t>4.4 Seniors</t>
  </si>
  <si>
    <t>4.5 Youth</t>
  </si>
  <si>
    <t>4.6 Children's Ministry</t>
  </si>
  <si>
    <t>4.7 Building Fund</t>
  </si>
  <si>
    <t>4.8 Other</t>
  </si>
  <si>
    <t>5. Deparmental Balances</t>
  </si>
  <si>
    <t>Fixed</t>
  </si>
  <si>
    <t>Statutory Funds</t>
  </si>
  <si>
    <t>6, Statutory Fund Reconciliaton</t>
  </si>
  <si>
    <t>4. SURPLUS/SHORTFALL IN 1 MADE UP AS FOLLOWS:</t>
  </si>
  <si>
    <t>Accrued during month</t>
  </si>
  <si>
    <t>Balance as on</t>
  </si>
  <si>
    <t>Opening Balance from</t>
  </si>
  <si>
    <t>Amounts paid during month</t>
  </si>
  <si>
    <t>Diff Recon</t>
  </si>
  <si>
    <t>Receipts Movements</t>
  </si>
  <si>
    <t>Date (YY/MM/DD)</t>
  </si>
  <si>
    <t>Living Hope</t>
  </si>
  <si>
    <t>Account Number</t>
  </si>
  <si>
    <t>i</t>
  </si>
  <si>
    <t>xyz</t>
  </si>
  <si>
    <t>d</t>
  </si>
  <si>
    <t>abc</t>
  </si>
  <si>
    <t>transport</t>
  </si>
  <si>
    <t>statutory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</si>
</sst>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00000000000"/>
    <numFmt numFmtId="167" formatCode="dd\-mmm\-yyyy"/>
    <numFmt numFmtId="168" formatCode="#,##0.00_ ;\-#,##0.00\ "/>
  </numFmts>
  <fonts count="2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6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1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3" fillId="0" borderId="0" applyFont="0" applyFill="0" applyBorder="0" applyAlignment="0" applyProtection="0"/>
    <xf numFmtId="0" fontId="18" fillId="0" borderId="0"/>
    <xf numFmtId="0" fontId="3" fillId="0" borderId="0"/>
    <xf numFmtId="0" fontId="1" fillId="0" borderId="0"/>
    <xf numFmtId="165" fontId="1" fillId="0" borderId="0" applyFont="0" applyFill="0" applyBorder="0" applyAlignment="0" applyProtection="0"/>
  </cellStyleXfs>
  <cellXfs count="27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9" fillId="0" borderId="0" xfId="0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6" fillId="0" borderId="0" xfId="0" applyFont="1"/>
    <xf numFmtId="0" fontId="16" fillId="0" borderId="0" xfId="0" applyFont="1"/>
    <xf numFmtId="0" fontId="0" fillId="0" borderId="0" xfId="0" applyAlignment="1">
      <alignment horizontal="center"/>
    </xf>
    <xf numFmtId="0" fontId="12" fillId="0" borderId="17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5" fontId="3" fillId="0" borderId="0" xfId="1" applyFont="1" applyFill="1" applyBorder="1" applyAlignment="1">
      <alignment horizontal="left" vertical="center"/>
    </xf>
    <xf numFmtId="39" fontId="3" fillId="0" borderId="0" xfId="0" applyNumberFormat="1" applyFont="1" applyAlignment="1">
      <alignment horizontal="left" vertical="center"/>
    </xf>
    <xf numFmtId="0" fontId="3" fillId="0" borderId="0" xfId="0" applyFont="1"/>
    <xf numFmtId="16" fontId="5" fillId="0" borderId="0" xfId="0" quotePrefix="1" applyNumberFormat="1" applyFont="1" applyAlignment="1">
      <alignment horizontal="right"/>
    </xf>
    <xf numFmtId="39" fontId="2" fillId="0" borderId="0" xfId="0" applyNumberFormat="1" applyFont="1" applyAlignment="1">
      <alignment horizontal="left" vertical="center"/>
    </xf>
    <xf numFmtId="4" fontId="2" fillId="0" borderId="0" xfId="0" applyNumberFormat="1" applyFont="1" applyAlignment="1">
      <alignment horizontal="left" vertical="center"/>
    </xf>
    <xf numFmtId="4" fontId="3" fillId="0" borderId="0" xfId="0" applyNumberFormat="1" applyFont="1"/>
    <xf numFmtId="165" fontId="7" fillId="2" borderId="2" xfId="1" applyFont="1" applyFill="1" applyBorder="1" applyAlignment="1" applyProtection="1"/>
    <xf numFmtId="165" fontId="7" fillId="2" borderId="1" xfId="1" applyFont="1" applyFill="1" applyBorder="1" applyAlignment="1" applyProtection="1"/>
    <xf numFmtId="0" fontId="0" fillId="0" borderId="0" xfId="0" applyProtection="1">
      <protection locked="0"/>
    </xf>
    <xf numFmtId="15" fontId="12" fillId="0" borderId="34" xfId="0" applyNumberFormat="1" applyFont="1" applyBorder="1" applyAlignment="1" applyProtection="1">
      <alignment horizontal="right" vertical="center" wrapText="1"/>
      <protection locked="0"/>
    </xf>
    <xf numFmtId="15" fontId="12" fillId="0" borderId="18" xfId="0" applyNumberFormat="1" applyFont="1" applyBorder="1" applyAlignment="1" applyProtection="1">
      <alignment horizontal="center" vertical="center" wrapText="1"/>
      <protection locked="0"/>
    </xf>
    <xf numFmtId="1" fontId="12" fillId="0" borderId="6" xfId="2" applyNumberFormat="1" applyFont="1" applyBorder="1" applyAlignment="1" applyProtection="1">
      <alignment horizontal="right" vertical="center"/>
      <protection locked="0"/>
    </xf>
    <xf numFmtId="0" fontId="12" fillId="0" borderId="6" xfId="2" applyFont="1" applyBorder="1" applyProtection="1">
      <protection locked="0"/>
    </xf>
    <xf numFmtId="165" fontId="12" fillId="0" borderId="6" xfId="1" quotePrefix="1" applyFont="1" applyFill="1" applyBorder="1" applyAlignment="1" applyProtection="1">
      <alignment horizontal="right" vertical="center" wrapText="1"/>
      <protection locked="0"/>
    </xf>
    <xf numFmtId="165" fontId="12" fillId="0" borderId="6" xfId="1" applyFont="1" applyFill="1" applyBorder="1" applyAlignment="1" applyProtection="1">
      <alignment horizontal="right"/>
      <protection locked="0"/>
    </xf>
    <xf numFmtId="15" fontId="12" fillId="0" borderId="17" xfId="0" applyNumberFormat="1" applyFont="1" applyBorder="1" applyAlignment="1" applyProtection="1">
      <alignment horizontal="right" vertical="center" wrapText="1"/>
      <protection locked="0"/>
    </xf>
    <xf numFmtId="15" fontId="12" fillId="0" borderId="15" xfId="0" applyNumberFormat="1" applyFont="1" applyBorder="1" applyAlignment="1" applyProtection="1">
      <alignment horizontal="center" vertical="center" wrapText="1"/>
      <protection locked="0"/>
    </xf>
    <xf numFmtId="1" fontId="12" fillId="0" borderId="7" xfId="2" applyNumberFormat="1" applyFont="1" applyBorder="1" applyAlignment="1" applyProtection="1">
      <alignment horizontal="right" vertical="center"/>
      <protection locked="0"/>
    </xf>
    <xf numFmtId="165" fontId="12" fillId="0" borderId="7" xfId="1" applyFont="1" applyFill="1" applyBorder="1" applyAlignment="1" applyProtection="1">
      <alignment horizontal="right"/>
      <protection locked="0"/>
    </xf>
    <xf numFmtId="1" fontId="12" fillId="0" borderId="7" xfId="3" applyNumberFormat="1" applyFont="1" applyBorder="1" applyAlignment="1" applyProtection="1">
      <alignment horizontal="right" vertical="center"/>
      <protection locked="0"/>
    </xf>
    <xf numFmtId="0" fontId="12" fillId="0" borderId="6" xfId="3" applyFont="1" applyBorder="1" applyProtection="1">
      <protection locked="0"/>
    </xf>
    <xf numFmtId="0" fontId="12" fillId="0" borderId="7" xfId="2" applyFont="1" applyBorder="1" applyProtection="1">
      <protection locked="0"/>
    </xf>
    <xf numFmtId="15" fontId="12" fillId="0" borderId="33" xfId="0" quotePrefix="1" applyNumberFormat="1" applyFont="1" applyBorder="1" applyAlignment="1" applyProtection="1">
      <alignment horizontal="right"/>
      <protection locked="0"/>
    </xf>
    <xf numFmtId="15" fontId="12" fillId="0" borderId="5" xfId="0" quotePrefix="1" applyNumberFormat="1" applyFont="1" applyBorder="1" applyAlignment="1" applyProtection="1">
      <alignment horizontal="center"/>
      <protection locked="0"/>
    </xf>
    <xf numFmtId="1" fontId="12" fillId="0" borderId="16" xfId="0" applyNumberFormat="1" applyFont="1" applyBorder="1" applyAlignment="1" applyProtection="1">
      <alignment horizontal="right" vertical="center"/>
      <protection locked="0"/>
    </xf>
    <xf numFmtId="0" fontId="12" fillId="0" borderId="16" xfId="0" applyFont="1" applyBorder="1" applyProtection="1">
      <protection locked="0"/>
    </xf>
    <xf numFmtId="165" fontId="12" fillId="0" borderId="16" xfId="1" applyFont="1" applyFill="1" applyBorder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 vertical="center"/>
      <protection locked="0"/>
    </xf>
    <xf numFmtId="165" fontId="0" fillId="0" borderId="0" xfId="0" applyNumberFormat="1" applyAlignment="1" applyProtection="1">
      <alignment horizontal="right"/>
      <protection locked="0"/>
    </xf>
    <xf numFmtId="0" fontId="5" fillId="2" borderId="30" xfId="0" applyFont="1" applyFill="1" applyBorder="1"/>
    <xf numFmtId="17" fontId="5" fillId="2" borderId="30" xfId="0" quotePrefix="1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39" fontId="2" fillId="2" borderId="1" xfId="0" applyNumberFormat="1" applyFont="1" applyFill="1" applyBorder="1" applyAlignment="1">
      <alignment horizontal="center" vertical="center" wrapText="1"/>
    </xf>
    <xf numFmtId="17" fontId="2" fillId="2" borderId="1" xfId="0" applyNumberFormat="1" applyFont="1" applyFill="1" applyBorder="1" applyAlignment="1">
      <alignment horizontal="center" vertical="center" wrapText="1"/>
    </xf>
    <xf numFmtId="165" fontId="7" fillId="2" borderId="4" xfId="1" applyFont="1" applyFill="1" applyBorder="1" applyAlignment="1" applyProtection="1">
      <alignment horizontal="right"/>
    </xf>
    <xf numFmtId="165" fontId="12" fillId="2" borderId="12" xfId="1" applyFont="1" applyFill="1" applyBorder="1" applyAlignment="1" applyProtection="1">
      <alignment horizontal="right"/>
    </xf>
    <xf numFmtId="165" fontId="12" fillId="2" borderId="20" xfId="1" applyFont="1" applyFill="1" applyBorder="1" applyAlignment="1" applyProtection="1">
      <alignment horizontal="right"/>
    </xf>
    <xf numFmtId="165" fontId="12" fillId="2" borderId="17" xfId="1" applyFont="1" applyFill="1" applyBorder="1" applyAlignment="1" applyProtection="1">
      <alignment horizontal="right"/>
    </xf>
    <xf numFmtId="165" fontId="12" fillId="2" borderId="13" xfId="1" applyFont="1" applyFill="1" applyBorder="1" applyAlignment="1" applyProtection="1">
      <alignment horizontal="right"/>
    </xf>
    <xf numFmtId="165" fontId="12" fillId="2" borderId="42" xfId="1" applyFont="1" applyFill="1" applyBorder="1" applyAlignment="1" applyProtection="1">
      <alignment horizontal="right"/>
    </xf>
    <xf numFmtId="165" fontId="12" fillId="2" borderId="43" xfId="1" applyFont="1" applyFill="1" applyBorder="1" applyAlignment="1" applyProtection="1">
      <alignment horizontal="right"/>
    </xf>
    <xf numFmtId="165" fontId="7" fillId="2" borderId="35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65" fontId="7" fillId="2" borderId="41" xfId="0" applyNumberFormat="1" applyFont="1" applyFill="1" applyBorder="1" applyAlignment="1">
      <alignment horizontal="right"/>
    </xf>
    <xf numFmtId="165" fontId="7" fillId="2" borderId="29" xfId="0" applyNumberFormat="1" applyFont="1" applyFill="1" applyBorder="1" applyAlignment="1">
      <alignment horizontal="right"/>
    </xf>
    <xf numFmtId="165" fontId="7" fillId="2" borderId="44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5" fillId="2" borderId="27" xfId="0" applyFont="1" applyFill="1" applyBorder="1"/>
    <xf numFmtId="0" fontId="5" fillId="2" borderId="29" xfId="0" applyFont="1" applyFill="1" applyBorder="1" applyAlignment="1">
      <alignment horizontal="left"/>
    </xf>
    <xf numFmtId="0" fontId="5" fillId="2" borderId="30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right" vertical="center"/>
    </xf>
    <xf numFmtId="0" fontId="5" fillId="2" borderId="30" xfId="0" applyFont="1" applyFill="1" applyBorder="1" applyAlignment="1">
      <alignment horizontal="left"/>
    </xf>
    <xf numFmtId="17" fontId="5" fillId="2" borderId="32" xfId="0" quotePrefix="1" applyNumberFormat="1" applyFont="1" applyFill="1" applyBorder="1" applyAlignment="1">
      <alignment horizontal="left"/>
    </xf>
    <xf numFmtId="0" fontId="7" fillId="2" borderId="11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9" fontId="2" fillId="2" borderId="1" xfId="0" quotePrefix="1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right"/>
    </xf>
    <xf numFmtId="0" fontId="7" fillId="2" borderId="37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right" vertical="center"/>
    </xf>
    <xf numFmtId="0" fontId="7" fillId="2" borderId="35" xfId="0" applyFont="1" applyFill="1" applyBorder="1"/>
    <xf numFmtId="0" fontId="5" fillId="2" borderId="26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27" xfId="0" applyFont="1" applyFill="1" applyBorder="1" applyAlignment="1">
      <alignment horizontal="center"/>
    </xf>
    <xf numFmtId="17" fontId="17" fillId="2" borderId="0" xfId="0" quotePrefix="1" applyNumberFormat="1" applyFont="1" applyFill="1" applyAlignment="1">
      <alignment horizontal="centerContinuous"/>
    </xf>
    <xf numFmtId="17" fontId="17" fillId="2" borderId="27" xfId="0" quotePrefix="1" applyNumberFormat="1" applyFont="1" applyFill="1" applyBorder="1" applyAlignment="1">
      <alignment horizontal="centerContinuous" vertical="center"/>
    </xf>
    <xf numFmtId="0" fontId="14" fillId="2" borderId="29" xfId="0" applyFont="1" applyFill="1" applyBorder="1" applyAlignment="1">
      <alignment horizontal="center"/>
    </xf>
    <xf numFmtId="0" fontId="14" fillId="2" borderId="30" xfId="0" applyFont="1" applyFill="1" applyBorder="1" applyAlignment="1">
      <alignment horizontal="center"/>
    </xf>
    <xf numFmtId="0" fontId="15" fillId="2" borderId="30" xfId="0" applyFont="1" applyFill="1" applyBorder="1" applyAlignment="1">
      <alignment horizontal="centerContinuous"/>
    </xf>
    <xf numFmtId="0" fontId="15" fillId="2" borderId="32" xfId="0" applyFont="1" applyFill="1" applyBorder="1" applyAlignment="1">
      <alignment horizontal="centerContinuous"/>
    </xf>
    <xf numFmtId="9" fontId="2" fillId="2" borderId="1" xfId="0" applyNumberFormat="1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/>
    </xf>
    <xf numFmtId="15" fontId="12" fillId="2" borderId="24" xfId="0" applyNumberFormat="1" applyFont="1" applyFill="1" applyBorder="1" applyAlignment="1">
      <alignment horizontal="center" vertical="center"/>
    </xf>
    <xf numFmtId="0" fontId="12" fillId="2" borderId="19" xfId="0" applyFont="1" applyFill="1" applyBorder="1"/>
    <xf numFmtId="165" fontId="12" fillId="2" borderId="19" xfId="0" applyNumberFormat="1" applyFont="1" applyFill="1" applyBorder="1"/>
    <xf numFmtId="165" fontId="7" fillId="2" borderId="20" xfId="0" applyNumberFormat="1" applyFont="1" applyFill="1" applyBorder="1"/>
    <xf numFmtId="165" fontId="7" fillId="2" borderId="13" xfId="0" applyNumberFormat="1" applyFont="1" applyFill="1" applyBorder="1"/>
    <xf numFmtId="165" fontId="7" fillId="2" borderId="28" xfId="0" applyNumberFormat="1" applyFont="1" applyFill="1" applyBorder="1"/>
    <xf numFmtId="165" fontId="0" fillId="2" borderId="10" xfId="0" applyNumberFormat="1" applyFill="1" applyBorder="1"/>
    <xf numFmtId="0" fontId="12" fillId="2" borderId="11" xfId="0" applyFont="1" applyFill="1" applyBorder="1" applyAlignment="1">
      <alignment horizontal="center"/>
    </xf>
    <xf numFmtId="0" fontId="12" fillId="2" borderId="35" xfId="0" applyFont="1" applyFill="1" applyBorder="1" applyAlignment="1">
      <alignment horizontal="center"/>
    </xf>
    <xf numFmtId="0" fontId="7" fillId="2" borderId="1" xfId="0" applyFont="1" applyFill="1" applyBorder="1"/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9" fillId="0" borderId="0" xfId="0" applyFont="1" applyProtection="1">
      <protection locked="0"/>
    </xf>
    <xf numFmtId="15" fontId="12" fillId="0" borderId="7" xfId="0" applyNumberFormat="1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165" fontId="12" fillId="0" borderId="7" xfId="0" applyNumberFormat="1" applyFont="1" applyBorder="1" applyProtection="1">
      <protection locked="0"/>
    </xf>
    <xf numFmtId="0" fontId="12" fillId="0" borderId="7" xfId="0" applyFont="1" applyBorder="1" applyProtection="1">
      <protection locked="0"/>
    </xf>
    <xf numFmtId="0" fontId="12" fillId="0" borderId="21" xfId="0" applyFont="1" applyBorder="1" applyAlignment="1" applyProtection="1">
      <alignment horizontal="center"/>
      <protection locked="0"/>
    </xf>
    <xf numFmtId="0" fontId="12" fillId="0" borderId="9" xfId="0" applyFont="1" applyBorder="1" applyProtection="1">
      <protection locked="0"/>
    </xf>
    <xf numFmtId="165" fontId="12" fillId="0" borderId="9" xfId="0" applyNumberFormat="1" applyFont="1" applyBorder="1" applyProtection="1">
      <protection locked="0"/>
    </xf>
    <xf numFmtId="165" fontId="12" fillId="0" borderId="16" xfId="0" applyNumberFormat="1" applyFont="1" applyBorder="1" applyProtection="1">
      <protection locked="0"/>
    </xf>
    <xf numFmtId="0" fontId="12" fillId="0" borderId="33" xfId="0" applyFont="1" applyBorder="1" applyAlignment="1" applyProtection="1">
      <alignment horizontal="center"/>
      <protection locked="0"/>
    </xf>
    <xf numFmtId="15" fontId="12" fillId="0" borderId="16" xfId="0" applyNumberFormat="1" applyFont="1" applyBorder="1" applyAlignment="1" applyProtection="1">
      <alignment horizontal="center" vertical="center"/>
      <protection locked="0"/>
    </xf>
    <xf numFmtId="165" fontId="12" fillId="0" borderId="16" xfId="1" applyFont="1" applyFill="1" applyBorder="1" applyProtection="1">
      <protection locked="0"/>
    </xf>
    <xf numFmtId="0" fontId="6" fillId="0" borderId="0" xfId="0" applyFont="1" applyProtection="1">
      <protection locked="0"/>
    </xf>
    <xf numFmtId="165" fontId="0" fillId="0" borderId="0" xfId="0" applyNumberFormat="1" applyProtection="1">
      <protection locked="0"/>
    </xf>
    <xf numFmtId="0" fontId="0" fillId="2" borderId="22" xfId="0" applyFill="1" applyBorder="1"/>
    <xf numFmtId="0" fontId="0" fillId="2" borderId="23" xfId="0" applyFill="1" applyBorder="1"/>
    <xf numFmtId="0" fontId="3" fillId="2" borderId="23" xfId="0" applyFont="1" applyFill="1" applyBorder="1"/>
    <xf numFmtId="0" fontId="3" fillId="2" borderId="23" xfId="0" applyFont="1" applyFill="1" applyBorder="1" applyAlignment="1">
      <alignment horizontal="right"/>
    </xf>
    <xf numFmtId="168" fontId="2" fillId="2" borderId="23" xfId="0" applyNumberFormat="1" applyFont="1" applyFill="1" applyBorder="1"/>
    <xf numFmtId="0" fontId="3" fillId="2" borderId="25" xfId="0" applyFont="1" applyFill="1" applyBorder="1"/>
    <xf numFmtId="0" fontId="20" fillId="2" borderId="0" xfId="0" applyFont="1" applyFill="1" applyAlignment="1">
      <alignment horizontal="left"/>
    </xf>
    <xf numFmtId="0" fontId="20" fillId="2" borderId="0" xfId="0" applyFont="1" applyFill="1" applyAlignment="1">
      <alignment horizontal="center"/>
    </xf>
    <xf numFmtId="0" fontId="5" fillId="2" borderId="26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left" vertical="center"/>
    </xf>
    <xf numFmtId="17" fontId="5" fillId="0" borderId="0" xfId="0" quotePrefix="1" applyNumberFormat="1" applyFont="1"/>
    <xf numFmtId="0" fontId="19" fillId="2" borderId="22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15" fontId="3" fillId="2" borderId="0" xfId="0" applyNumberFormat="1" applyFont="1" applyFill="1" applyAlignment="1">
      <alignment horizontal="right" vertical="center"/>
    </xf>
    <xf numFmtId="165" fontId="3" fillId="2" borderId="40" xfId="1" applyFont="1" applyFill="1" applyBorder="1" applyAlignment="1" applyProtection="1">
      <alignment horizontal="left" vertical="center"/>
    </xf>
    <xf numFmtId="165" fontId="3" fillId="2" borderId="13" xfId="1" applyFont="1" applyFill="1" applyBorder="1" applyAlignment="1" applyProtection="1">
      <alignment horizontal="right" vertical="center"/>
    </xf>
    <xf numFmtId="17" fontId="3" fillId="0" borderId="0" xfId="0" applyNumberFormat="1" applyFont="1" applyAlignment="1">
      <alignment horizontal="left" vertical="center"/>
    </xf>
    <xf numFmtId="17" fontId="3" fillId="2" borderId="0" xfId="0" applyNumberFormat="1" applyFont="1" applyFill="1" applyAlignment="1">
      <alignment horizontal="right" vertical="center"/>
    </xf>
    <xf numFmtId="165" fontId="3" fillId="2" borderId="28" xfId="1" applyFont="1" applyFill="1" applyBorder="1" applyAlignment="1" applyProtection="1">
      <alignment horizontal="left" vertical="center"/>
    </xf>
    <xf numFmtId="0" fontId="19" fillId="2" borderId="26" xfId="0" applyFont="1" applyFill="1" applyBorder="1" applyAlignment="1">
      <alignment horizontal="left" vertical="center"/>
    </xf>
    <xf numFmtId="0" fontId="3" fillId="2" borderId="27" xfId="0" applyFont="1" applyFill="1" applyBorder="1" applyAlignment="1">
      <alignment horizontal="left" vertical="center"/>
    </xf>
    <xf numFmtId="165" fontId="3" fillId="2" borderId="28" xfId="1" applyFont="1" applyFill="1" applyBorder="1" applyAlignment="1" applyProtection="1">
      <alignment horizontal="right" vertical="center"/>
    </xf>
    <xf numFmtId="0" fontId="2" fillId="2" borderId="0" xfId="0" applyFont="1" applyFill="1" applyAlignment="1">
      <alignment horizontal="right" vertical="center"/>
    </xf>
    <xf numFmtId="165" fontId="3" fillId="2" borderId="10" xfId="1" applyFont="1" applyFill="1" applyBorder="1" applyAlignment="1" applyProtection="1">
      <alignment horizontal="left" vertical="center"/>
    </xf>
    <xf numFmtId="165" fontId="3" fillId="2" borderId="13" xfId="1" applyFont="1" applyFill="1" applyBorder="1" applyAlignment="1" applyProtection="1">
      <alignment horizontal="left" vertical="center"/>
    </xf>
    <xf numFmtId="39" fontId="2" fillId="2" borderId="26" xfId="0" applyNumberFormat="1" applyFont="1" applyFill="1" applyBorder="1" applyAlignment="1">
      <alignment horizontal="left" vertical="center"/>
    </xf>
    <xf numFmtId="39" fontId="2" fillId="2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left" vertical="center"/>
    </xf>
    <xf numFmtId="165" fontId="2" fillId="2" borderId="38" xfId="1" applyFont="1" applyFill="1" applyBorder="1" applyAlignment="1" applyProtection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3" fillId="2" borderId="30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right" vertical="center"/>
    </xf>
    <xf numFmtId="43" fontId="3" fillId="2" borderId="28" xfId="0" applyNumberFormat="1" applyFont="1" applyFill="1" applyBorder="1" applyAlignment="1">
      <alignment horizontal="left" vertical="center"/>
    </xf>
    <xf numFmtId="165" fontId="2" fillId="2" borderId="38" xfId="1" applyFont="1" applyFill="1" applyBorder="1" applyAlignment="1" applyProtection="1">
      <alignment horizontal="right" vertical="center"/>
    </xf>
    <xf numFmtId="0" fontId="2" fillId="2" borderId="27" xfId="0" applyFont="1" applyFill="1" applyBorder="1" applyAlignment="1">
      <alignment horizontal="left" vertical="center"/>
    </xf>
    <xf numFmtId="165" fontId="3" fillId="2" borderId="10" xfId="1" applyFont="1" applyFill="1" applyBorder="1" applyAlignment="1" applyProtection="1">
      <alignment horizontal="right" vertical="center"/>
    </xf>
    <xf numFmtId="165" fontId="3" fillId="2" borderId="25" xfId="1" applyFont="1" applyFill="1" applyBorder="1" applyAlignment="1" applyProtection="1">
      <alignment horizontal="right" vertical="center"/>
    </xf>
    <xf numFmtId="165" fontId="3" fillId="2" borderId="38" xfId="1" applyFont="1" applyFill="1" applyBorder="1" applyAlignment="1" applyProtection="1">
      <alignment horizontal="righ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14" fontId="3" fillId="2" borderId="17" xfId="0" applyNumberFormat="1" applyFont="1" applyFill="1" applyBorder="1" applyAlignment="1">
      <alignment horizontal="left" vertical="center"/>
    </xf>
    <xf numFmtId="165" fontId="3" fillId="2" borderId="7" xfId="1" applyFont="1" applyFill="1" applyBorder="1" applyAlignment="1" applyProtection="1">
      <alignment horizontal="right" vertical="center"/>
    </xf>
    <xf numFmtId="17" fontId="19" fillId="2" borderId="22" xfId="0" applyNumberFormat="1" applyFont="1" applyFill="1" applyBorder="1" applyAlignment="1">
      <alignment horizontal="left" vertical="center"/>
    </xf>
    <xf numFmtId="39" fontId="19" fillId="2" borderId="22" xfId="0" applyNumberFormat="1" applyFont="1" applyFill="1" applyBorder="1" applyAlignment="1">
      <alignment horizontal="left" vertical="center"/>
    </xf>
    <xf numFmtId="14" fontId="3" fillId="2" borderId="36" xfId="0" quotePrefix="1" applyNumberFormat="1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right" vertical="center"/>
    </xf>
    <xf numFmtId="15" fontId="2" fillId="2" borderId="45" xfId="0" applyNumberFormat="1" applyFont="1" applyFill="1" applyBorder="1" applyAlignment="1">
      <alignment horizontal="center" vertical="center"/>
    </xf>
    <xf numFmtId="43" fontId="3" fillId="2" borderId="10" xfId="0" applyNumberFormat="1" applyFont="1" applyFill="1" applyBorder="1" applyAlignment="1">
      <alignment horizontal="right" vertical="center"/>
    </xf>
    <xf numFmtId="165" fontId="3" fillId="2" borderId="39" xfId="1" applyFont="1" applyFill="1" applyBorder="1" applyAlignment="1" applyProtection="1">
      <alignment horizontal="right" vertical="center"/>
    </xf>
    <xf numFmtId="4" fontId="3" fillId="2" borderId="23" xfId="0" applyNumberFormat="1" applyFont="1" applyFill="1" applyBorder="1" applyAlignment="1">
      <alignment horizontal="right" vertical="center"/>
    </xf>
    <xf numFmtId="14" fontId="3" fillId="2" borderId="23" xfId="0" quotePrefix="1" applyNumberFormat="1" applyFont="1" applyFill="1" applyBorder="1" applyAlignment="1">
      <alignment horizontal="left" vertical="center"/>
    </xf>
    <xf numFmtId="4" fontId="3" fillId="2" borderId="25" xfId="0" applyNumberFormat="1" applyFont="1" applyFill="1" applyBorder="1" applyAlignment="1">
      <alignment horizontal="right" vertical="center"/>
    </xf>
    <xf numFmtId="165" fontId="2" fillId="2" borderId="3" xfId="1" applyFont="1" applyFill="1" applyBorder="1" applyAlignment="1" applyProtection="1">
      <alignment horizontal="left" vertical="center"/>
    </xf>
    <xf numFmtId="15" fontId="2" fillId="2" borderId="19" xfId="0" applyNumberFormat="1" applyFont="1" applyFill="1" applyBorder="1" applyAlignment="1">
      <alignment horizontal="center" vertical="center"/>
    </xf>
    <xf numFmtId="15" fontId="2" fillId="2" borderId="20" xfId="0" applyNumberFormat="1" applyFont="1" applyFill="1" applyBorder="1" applyAlignment="1">
      <alignment horizontal="center" vertical="center"/>
    </xf>
    <xf numFmtId="15" fontId="2" fillId="2" borderId="0" xfId="0" applyNumberFormat="1" applyFont="1" applyFill="1" applyAlignment="1">
      <alignment horizontal="center" vertical="center"/>
    </xf>
    <xf numFmtId="165" fontId="3" fillId="2" borderId="36" xfId="1" applyFont="1" applyFill="1" applyBorder="1" applyAlignment="1" applyProtection="1">
      <alignment horizontal="left" vertical="center"/>
    </xf>
    <xf numFmtId="165" fontId="3" fillId="2" borderId="13" xfId="1" applyFont="1" applyFill="1" applyBorder="1" applyAlignment="1" applyProtection="1">
      <alignment vertical="center"/>
    </xf>
    <xf numFmtId="0" fontId="3" fillId="2" borderId="0" xfId="0" applyFont="1" applyFill="1" applyAlignment="1">
      <alignment horizontal="right" vertical="center"/>
    </xf>
    <xf numFmtId="165" fontId="3" fillId="2" borderId="8" xfId="1" applyFont="1" applyFill="1" applyBorder="1" applyAlignment="1" applyProtection="1">
      <alignment horizontal="left" vertical="center"/>
    </xf>
    <xf numFmtId="17" fontId="3" fillId="2" borderId="29" xfId="0" applyNumberFormat="1" applyFont="1" applyFill="1" applyBorder="1" applyAlignment="1">
      <alignment horizontal="left" vertical="center"/>
    </xf>
    <xf numFmtId="39" fontId="2" fillId="2" borderId="30" xfId="0" applyNumberFormat="1" applyFont="1" applyFill="1" applyBorder="1" applyAlignment="1">
      <alignment horizontal="right" vertical="center"/>
    </xf>
    <xf numFmtId="165" fontId="2" fillId="2" borderId="14" xfId="1" applyFont="1" applyFill="1" applyBorder="1" applyAlignment="1" applyProtection="1">
      <alignment vertical="center"/>
    </xf>
    <xf numFmtId="165" fontId="2" fillId="2" borderId="43" xfId="1" applyFont="1" applyFill="1" applyBorder="1" applyAlignment="1" applyProtection="1">
      <alignment vertical="center"/>
    </xf>
    <xf numFmtId="39" fontId="3" fillId="2" borderId="23" xfId="0" applyNumberFormat="1" applyFont="1" applyFill="1" applyBorder="1" applyAlignment="1">
      <alignment horizontal="left" vertical="center"/>
    </xf>
    <xf numFmtId="17" fontId="3" fillId="2" borderId="26" xfId="0" applyNumberFormat="1" applyFont="1" applyFill="1" applyBorder="1" applyAlignment="1">
      <alignment horizontal="left" vertical="center"/>
    </xf>
    <xf numFmtId="39" fontId="3" fillId="2" borderId="0" xfId="0" applyNumberFormat="1" applyFont="1" applyFill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26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right"/>
    </xf>
    <xf numFmtId="165" fontId="3" fillId="2" borderId="10" xfId="1" applyFont="1" applyFill="1" applyBorder="1" applyAlignment="1" applyProtection="1">
      <alignment horizontal="right"/>
    </xf>
    <xf numFmtId="0" fontId="2" fillId="2" borderId="22" xfId="0" applyFont="1" applyFill="1" applyBorder="1" applyAlignment="1">
      <alignment horizontal="left" vertical="center"/>
    </xf>
    <xf numFmtId="15" fontId="2" fillId="2" borderId="25" xfId="0" applyNumberFormat="1" applyFont="1" applyFill="1" applyBorder="1" applyAlignment="1">
      <alignment horizontal="center" vertical="center"/>
    </xf>
    <xf numFmtId="165" fontId="3" fillId="2" borderId="38" xfId="1" applyFont="1" applyFill="1" applyBorder="1" applyAlignment="1" applyProtection="1">
      <alignment horizontal="right"/>
    </xf>
    <xf numFmtId="0" fontId="2" fillId="2" borderId="29" xfId="0" applyFont="1" applyFill="1" applyBorder="1" applyAlignment="1">
      <alignment horizontal="left" vertical="center"/>
    </xf>
    <xf numFmtId="166" fontId="2" fillId="2" borderId="29" xfId="0" applyNumberFormat="1" applyFont="1" applyFill="1" applyBorder="1" applyAlignment="1">
      <alignment horizontal="center"/>
    </xf>
    <xf numFmtId="0" fontId="3" fillId="2" borderId="30" xfId="0" applyFont="1" applyFill="1" applyBorder="1"/>
    <xf numFmtId="15" fontId="2" fillId="2" borderId="3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165" fontId="3" fillId="0" borderId="10" xfId="1" applyFont="1" applyBorder="1" applyAlignment="1" applyProtection="1">
      <alignment horizontal="right" vertical="center"/>
      <protection locked="0"/>
    </xf>
    <xf numFmtId="14" fontId="3" fillId="0" borderId="7" xfId="0" quotePrefix="1" applyNumberFormat="1" applyFont="1" applyBorder="1" applyAlignment="1" applyProtection="1">
      <alignment horizontal="left" vertical="center"/>
      <protection locked="0"/>
    </xf>
    <xf numFmtId="165" fontId="3" fillId="0" borderId="13" xfId="1" applyFont="1" applyBorder="1" applyAlignment="1" applyProtection="1">
      <alignment horizontal="right" vertical="center"/>
      <protection locked="0"/>
    </xf>
    <xf numFmtId="14" fontId="3" fillId="0" borderId="17" xfId="0" quotePrefix="1" applyNumberFormat="1" applyFont="1" applyBorder="1" applyAlignment="1" applyProtection="1">
      <alignment horizontal="left" vertical="center"/>
      <protection locked="0"/>
    </xf>
    <xf numFmtId="165" fontId="3" fillId="0" borderId="7" xfId="1" quotePrefix="1" applyFont="1" applyBorder="1" applyAlignment="1" applyProtection="1">
      <alignment horizontal="right" vertical="center"/>
      <protection locked="0"/>
    </xf>
    <xf numFmtId="165" fontId="3" fillId="0" borderId="7" xfId="1" applyFont="1" applyBorder="1" applyAlignment="1" applyProtection="1">
      <alignment horizontal="right" vertical="center"/>
      <protection locked="0"/>
    </xf>
    <xf numFmtId="14" fontId="3" fillId="0" borderId="33" xfId="0" quotePrefix="1" applyNumberFormat="1" applyFont="1" applyBorder="1" applyAlignment="1" applyProtection="1">
      <alignment horizontal="left" vertical="center"/>
      <protection locked="0"/>
    </xf>
    <xf numFmtId="165" fontId="3" fillId="0" borderId="16" xfId="1" applyFont="1" applyBorder="1" applyAlignment="1" applyProtection="1">
      <alignment horizontal="right" vertical="center"/>
      <protection locked="0"/>
    </xf>
    <xf numFmtId="0" fontId="3" fillId="0" borderId="16" xfId="0" quotePrefix="1" applyFont="1" applyBorder="1" applyAlignment="1" applyProtection="1">
      <alignment horizontal="left" vertical="center"/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42" xfId="0" applyFont="1" applyBorder="1" applyAlignment="1" applyProtection="1">
      <alignment horizontal="left" vertical="center"/>
      <protection locked="0"/>
    </xf>
    <xf numFmtId="165" fontId="3" fillId="0" borderId="14" xfId="1" applyFont="1" applyBorder="1" applyAlignment="1" applyProtection="1">
      <alignment horizontal="righ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165" fontId="3" fillId="0" borderId="43" xfId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165" fontId="3" fillId="0" borderId="19" xfId="1" applyFont="1" applyBorder="1" applyAlignment="1" applyProtection="1">
      <alignment horizontal="righ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165" fontId="3" fillId="0" borderId="20" xfId="1" applyFont="1" applyBorder="1" applyAlignment="1" applyProtection="1">
      <alignment horizontal="right" vertical="center"/>
      <protection locked="0"/>
    </xf>
    <xf numFmtId="0" fontId="3" fillId="0" borderId="33" xfId="0" applyFont="1" applyBorder="1" applyAlignment="1" applyProtection="1">
      <alignment horizontal="left" vertical="center"/>
      <protection locked="0"/>
    </xf>
    <xf numFmtId="49" fontId="2" fillId="0" borderId="30" xfId="0" applyNumberFormat="1" applyFont="1" applyBorder="1" applyAlignment="1" applyProtection="1">
      <alignment horizontal="right" vertical="center"/>
      <protection locked="0"/>
    </xf>
    <xf numFmtId="0" fontId="3" fillId="0" borderId="28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165" fontId="3" fillId="0" borderId="28" xfId="1" applyFont="1" applyBorder="1" applyAlignment="1" applyProtection="1">
      <alignment horizontal="right" vertical="center"/>
      <protection locked="0"/>
    </xf>
    <xf numFmtId="165" fontId="3" fillId="0" borderId="7" xfId="1" applyFont="1" applyFill="1" applyBorder="1" applyAlignment="1" applyProtection="1">
      <alignment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39" fontId="3" fillId="0" borderId="26" xfId="0" applyNumberFormat="1" applyFont="1" applyBorder="1" applyAlignment="1" applyProtection="1">
      <alignment horizontal="left" vertical="center"/>
      <protection locked="0"/>
    </xf>
    <xf numFmtId="17" fontId="3" fillId="0" borderId="26" xfId="0" applyNumberFormat="1" applyFont="1" applyBorder="1" applyAlignment="1" applyProtection="1">
      <alignment horizontal="left" vertical="center"/>
      <protection locked="0"/>
    </xf>
    <xf numFmtId="165" fontId="3" fillId="0" borderId="13" xfId="1" applyFont="1" applyFill="1" applyBorder="1" applyAlignment="1" applyProtection="1">
      <alignment horizontal="right" vertical="center"/>
      <protection locked="0"/>
    </xf>
    <xf numFmtId="165" fontId="3" fillId="0" borderId="28" xfId="1" applyFont="1" applyFill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164" fontId="3" fillId="0" borderId="0" xfId="0" applyNumberFormat="1" applyFont="1" applyAlignment="1" applyProtection="1">
      <alignment horizontal="left" vertical="center"/>
      <protection locked="0"/>
    </xf>
    <xf numFmtId="14" fontId="8" fillId="0" borderId="39" xfId="0" quotePrefix="1" applyNumberFormat="1" applyFont="1" applyBorder="1" applyProtection="1">
      <protection locked="0"/>
    </xf>
    <xf numFmtId="0" fontId="0" fillId="0" borderId="39" xfId="0" applyBorder="1" applyProtection="1">
      <protection locked="0"/>
    </xf>
    <xf numFmtId="0" fontId="20" fillId="2" borderId="22" xfId="0" applyFont="1" applyFill="1" applyBorder="1" applyAlignment="1">
      <alignment horizontal="center"/>
    </xf>
    <xf numFmtId="0" fontId="20" fillId="2" borderId="23" xfId="0" applyFont="1" applyFill="1" applyBorder="1" applyAlignment="1">
      <alignment horizontal="center"/>
    </xf>
    <xf numFmtId="0" fontId="20" fillId="2" borderId="25" xfId="0" applyFont="1" applyFill="1" applyBorder="1" applyAlignment="1">
      <alignment horizontal="center"/>
    </xf>
    <xf numFmtId="0" fontId="5" fillId="2" borderId="30" xfId="0" applyFont="1" applyFill="1" applyBorder="1"/>
    <xf numFmtId="0" fontId="5" fillId="2" borderId="0" xfId="0" applyFont="1" applyFill="1"/>
    <xf numFmtId="0" fontId="5" fillId="2" borderId="32" xfId="0" applyFont="1" applyFill="1" applyBorder="1"/>
    <xf numFmtId="0" fontId="7" fillId="2" borderId="26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5" fillId="0" borderId="0" xfId="0" applyFont="1" applyAlignment="1" applyProtection="1">
      <alignment horizontal="left"/>
      <protection locked="0"/>
    </xf>
    <xf numFmtId="167" fontId="20" fillId="2" borderId="0" xfId="0" applyNumberFormat="1" applyFont="1" applyFill="1" applyAlignment="1">
      <alignment horizontal="center"/>
    </xf>
    <xf numFmtId="167" fontId="20" fillId="2" borderId="27" xfId="0" applyNumberFormat="1" applyFont="1" applyFill="1" applyBorder="1" applyAlignment="1">
      <alignment horizont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5" fillId="2" borderId="22" xfId="0" applyFont="1" applyFill="1" applyBorder="1" applyAlignment="1">
      <alignment horizontal="center" wrapText="1"/>
    </xf>
    <xf numFmtId="0" fontId="5" fillId="2" borderId="23" xfId="0" applyFont="1" applyFill="1" applyBorder="1" applyAlignment="1">
      <alignment horizontal="center" wrapText="1"/>
    </xf>
    <xf numFmtId="0" fontId="4" fillId="2" borderId="23" xfId="0" applyFont="1" applyFill="1" applyBorder="1"/>
    <xf numFmtId="0" fontId="4" fillId="2" borderId="25" xfId="0" applyFont="1" applyFill="1" applyBorder="1"/>
    <xf numFmtId="0" fontId="5" fillId="2" borderId="2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4" fillId="2" borderId="0" xfId="0" applyFont="1" applyFill="1"/>
    <xf numFmtId="0" fontId="5" fillId="2" borderId="22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</cellXfs>
  <cellStyles count="6">
    <cellStyle name="Comma" xfId="1" builtinId="3"/>
    <cellStyle name="Comma 2" xfId="5" xr:uid="{16495CF4-FC79-4EA1-97AB-A0BF81B2C570}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581E9444-6145-4B8C-99DB-92BB9D68BDA8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46"/>
  <sheetViews>
    <sheetView tabSelected="1" topLeftCell="B1" zoomScale="124" zoomScaleNormal="124" workbookViewId="0">
      <pane ySplit="1" topLeftCell="A2" activePane="bottomLeft" state="frozen"/>
      <selection pane="bottomLeft" activeCell="I24" sqref="I24"/>
    </sheetView>
  </sheetViews>
  <sheetFormatPr defaultRowHeight="12.75"/>
  <cols>
    <col min="1" max="1" width="0.85546875" customWidth="1"/>
    <col min="2" max="13" width="12.7109375" customWidth="1"/>
    <col min="14" max="14" width="1.5703125" customWidth="1"/>
    <col min="15" max="15" width="12.7109375" customWidth="1"/>
    <col min="16" max="16" width="1.5703125" customWidth="1"/>
  </cols>
  <sheetData>
    <row r="1" spans="2:15" ht="21.75" customHeight="1" thickBot="1">
      <c r="B1" s="122" t="s">
        <v>17</v>
      </c>
      <c r="C1" s="123"/>
      <c r="D1" s="240">
        <v>45230</v>
      </c>
      <c r="E1" s="123"/>
      <c r="F1" s="124" t="s">
        <v>26</v>
      </c>
      <c r="G1" s="123"/>
      <c r="H1" s="240">
        <v>45199</v>
      </c>
      <c r="I1" s="123"/>
      <c r="J1" s="125" t="s">
        <v>25</v>
      </c>
      <c r="K1" s="241">
        <v>2020</v>
      </c>
      <c r="L1" s="126">
        <f>+K1-E41</f>
        <v>-70</v>
      </c>
      <c r="M1" s="127" t="s">
        <v>59</v>
      </c>
    </row>
    <row r="2" spans="2:15" ht="18">
      <c r="B2" s="242" t="s">
        <v>23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4"/>
      <c r="N2" s="10"/>
      <c r="O2" s="10"/>
    </row>
    <row r="3" spans="2:15" ht="18.75" customHeight="1">
      <c r="B3" s="248" t="s">
        <v>13</v>
      </c>
      <c r="C3" s="249"/>
      <c r="D3" s="250" t="s">
        <v>62</v>
      </c>
      <c r="E3" s="250"/>
      <c r="F3" s="250"/>
      <c r="G3" s="250"/>
      <c r="H3" s="128" t="s">
        <v>22</v>
      </c>
      <c r="I3" s="129"/>
      <c r="J3" s="129"/>
      <c r="K3" s="129"/>
      <c r="L3" s="251">
        <f>+D1</f>
        <v>45230</v>
      </c>
      <c r="M3" s="252"/>
      <c r="N3" s="18"/>
      <c r="O3" s="18"/>
    </row>
    <row r="4" spans="2:15" s="1" customFormat="1" ht="4.5" customHeight="1" thickBot="1">
      <c r="B4" s="130"/>
      <c r="C4" s="131"/>
      <c r="D4" s="131"/>
      <c r="E4" s="245"/>
      <c r="F4" s="246"/>
      <c r="G4" s="246"/>
      <c r="H4" s="246"/>
      <c r="I4" s="246"/>
      <c r="J4" s="246"/>
      <c r="K4" s="246"/>
      <c r="L4" s="245"/>
      <c r="M4" s="247"/>
      <c r="N4" s="132"/>
      <c r="O4" s="19"/>
    </row>
    <row r="5" spans="2:15">
      <c r="B5" s="133" t="s">
        <v>3</v>
      </c>
      <c r="C5" s="134"/>
      <c r="D5" s="134"/>
      <c r="E5" s="134"/>
      <c r="F5" s="253" t="s">
        <v>54</v>
      </c>
      <c r="G5" s="254"/>
      <c r="H5" s="254"/>
      <c r="I5" s="255"/>
      <c r="J5" s="133" t="str">
        <f>+J32</f>
        <v>4.6 Children's Ministry</v>
      </c>
      <c r="K5" s="134"/>
      <c r="L5" s="134"/>
      <c r="M5" s="135"/>
      <c r="N5" s="15"/>
      <c r="O5" s="15"/>
    </row>
    <row r="6" spans="2:15" ht="13.5" thickBot="1">
      <c r="B6" s="136" t="s">
        <v>27</v>
      </c>
      <c r="C6" s="137"/>
      <c r="D6" s="138">
        <f>+H1</f>
        <v>45199</v>
      </c>
      <c r="E6" s="139">
        <f>+L35</f>
        <v>0</v>
      </c>
      <c r="F6" s="256"/>
      <c r="G6" s="257"/>
      <c r="H6" s="257"/>
      <c r="I6" s="258"/>
      <c r="J6" s="136" t="s">
        <v>27</v>
      </c>
      <c r="K6" s="137"/>
      <c r="L6" s="138">
        <f>+$H$1</f>
        <v>45199</v>
      </c>
      <c r="M6" s="140">
        <f>+L32</f>
        <v>0</v>
      </c>
      <c r="N6" s="141"/>
      <c r="O6" s="14"/>
    </row>
    <row r="7" spans="2:15" ht="13.5" thickBot="1">
      <c r="B7" s="136" t="s">
        <v>7</v>
      </c>
      <c r="C7" s="137"/>
      <c r="D7" s="142">
        <f>+D1</f>
        <v>45230</v>
      </c>
      <c r="E7" s="143">
        <f>+Receipts!N47</f>
        <v>2300</v>
      </c>
      <c r="F7" s="144" t="str">
        <f>+J27</f>
        <v>4.1 General Fund</v>
      </c>
      <c r="G7" s="137"/>
      <c r="H7" s="137"/>
      <c r="I7" s="145"/>
      <c r="J7" s="136" t="s">
        <v>7</v>
      </c>
      <c r="K7" s="137"/>
      <c r="L7" s="142">
        <f>+$D$1</f>
        <v>45230</v>
      </c>
      <c r="M7" s="146">
        <f>+Receipts!K47</f>
        <v>0</v>
      </c>
      <c r="N7" s="141"/>
      <c r="O7" s="17"/>
    </row>
    <row r="8" spans="2:15" ht="13.5" thickBot="1">
      <c r="B8" s="136"/>
      <c r="C8" s="137"/>
      <c r="D8" s="147" t="s">
        <v>24</v>
      </c>
      <c r="E8" s="148">
        <f>+E6+E7</f>
        <v>2300</v>
      </c>
      <c r="F8" s="136" t="s">
        <v>27</v>
      </c>
      <c r="G8" s="137"/>
      <c r="H8" s="138">
        <f>+$H$1</f>
        <v>45199</v>
      </c>
      <c r="I8" s="149">
        <f>+L27</f>
        <v>0</v>
      </c>
      <c r="J8" s="150"/>
      <c r="K8" s="137"/>
      <c r="L8" s="151" t="s">
        <v>40</v>
      </c>
      <c r="M8" s="231"/>
      <c r="N8" s="152"/>
      <c r="O8" s="20"/>
    </row>
    <row r="9" spans="2:15" ht="13.5" thickBot="1">
      <c r="B9" s="136" t="s">
        <v>8</v>
      </c>
      <c r="C9" s="137"/>
      <c r="D9" s="142">
        <f>+D1</f>
        <v>45230</v>
      </c>
      <c r="E9" s="153">
        <f>+Payments!M36</f>
        <v>430</v>
      </c>
      <c r="F9" s="136" t="s">
        <v>7</v>
      </c>
      <c r="G9" s="137"/>
      <c r="H9" s="142">
        <f>+$D$1</f>
        <v>45230</v>
      </c>
      <c r="I9" s="143">
        <f>+Receipts!F47</f>
        <v>2200</v>
      </c>
      <c r="J9" s="136"/>
      <c r="K9" s="137"/>
      <c r="L9" s="147" t="s">
        <v>24</v>
      </c>
      <c r="M9" s="148">
        <f>+M6+M7+M8</f>
        <v>0</v>
      </c>
      <c r="N9" s="141"/>
      <c r="O9" s="17"/>
    </row>
    <row r="10" spans="2:15" ht="13.5" thickBot="1">
      <c r="B10" s="154"/>
      <c r="C10" s="155"/>
      <c r="D10" s="156" t="s">
        <v>6</v>
      </c>
      <c r="E10" s="148">
        <f>+E8-E9</f>
        <v>1870</v>
      </c>
      <c r="F10" s="150"/>
      <c r="G10" s="137"/>
      <c r="H10" s="151" t="s">
        <v>40</v>
      </c>
      <c r="I10" s="157">
        <f>-I17-I24-I31-I38-M8-M15-M22</f>
        <v>0</v>
      </c>
      <c r="J10" s="136" t="s">
        <v>8</v>
      </c>
      <c r="K10" s="137"/>
      <c r="L10" s="142">
        <f>+$D$1</f>
        <v>45230</v>
      </c>
      <c r="M10" s="158">
        <f>+Payments!J36</f>
        <v>0</v>
      </c>
      <c r="N10" s="152"/>
      <c r="O10" s="20"/>
    </row>
    <row r="11" spans="2:15" ht="13.5" thickBot="1">
      <c r="B11" s="144" t="s">
        <v>4</v>
      </c>
      <c r="C11" s="137"/>
      <c r="D11" s="137"/>
      <c r="E11" s="159"/>
      <c r="F11" s="136"/>
      <c r="G11" s="137"/>
      <c r="H11" s="147" t="s">
        <v>24</v>
      </c>
      <c r="I11" s="148">
        <f>+I8+I9+I10</f>
        <v>2200</v>
      </c>
      <c r="J11" s="154"/>
      <c r="K11" s="155"/>
      <c r="L11" s="156" t="s">
        <v>6</v>
      </c>
      <c r="M11" s="160">
        <f>+M9-M10</f>
        <v>0</v>
      </c>
      <c r="N11" s="15"/>
      <c r="O11" s="15"/>
    </row>
    <row r="12" spans="2:15" ht="13.5" thickBot="1">
      <c r="B12" s="136" t="s">
        <v>28</v>
      </c>
      <c r="C12" s="137"/>
      <c r="D12" s="138">
        <f>+H1</f>
        <v>45199</v>
      </c>
      <c r="E12" s="208"/>
      <c r="F12" s="136" t="s">
        <v>8</v>
      </c>
      <c r="G12" s="137"/>
      <c r="H12" s="142">
        <f>+$D$1</f>
        <v>45230</v>
      </c>
      <c r="I12" s="153">
        <f>+Payments!E36</f>
        <v>230</v>
      </c>
      <c r="J12" s="133" t="str">
        <f>+J33</f>
        <v>4.7 Building Fund</v>
      </c>
      <c r="K12" s="134"/>
      <c r="L12" s="134"/>
      <c r="M12" s="161"/>
      <c r="N12" s="141"/>
      <c r="O12" s="14"/>
    </row>
    <row r="13" spans="2:15" ht="13.5" thickBot="1">
      <c r="B13" s="136" t="s">
        <v>5</v>
      </c>
      <c r="C13" s="137"/>
      <c r="D13" s="142">
        <f>+D1</f>
        <v>45230</v>
      </c>
      <c r="E13" s="162">
        <f>+Receipts!N47</f>
        <v>2300</v>
      </c>
      <c r="F13" s="154"/>
      <c r="G13" s="155"/>
      <c r="H13" s="156" t="s">
        <v>6</v>
      </c>
      <c r="I13" s="148">
        <f>+I11-I12</f>
        <v>1970</v>
      </c>
      <c r="J13" s="136" t="s">
        <v>27</v>
      </c>
      <c r="K13" s="137"/>
      <c r="L13" s="138">
        <f>+$H$1</f>
        <v>45199</v>
      </c>
      <c r="M13" s="140">
        <f>+L33</f>
        <v>0</v>
      </c>
      <c r="N13" s="141"/>
      <c r="O13" s="17"/>
    </row>
    <row r="14" spans="2:15" ht="13.5" thickBot="1">
      <c r="B14" s="163"/>
      <c r="C14" s="137"/>
      <c r="D14" s="147" t="s">
        <v>29</v>
      </c>
      <c r="E14" s="160">
        <f>+E12+E13</f>
        <v>2300</v>
      </c>
      <c r="F14" s="133" t="str">
        <f>+J28</f>
        <v>4.2 Missions</v>
      </c>
      <c r="G14" s="134"/>
      <c r="H14" s="134"/>
      <c r="I14" s="135"/>
      <c r="J14" s="136" t="s">
        <v>7</v>
      </c>
      <c r="K14" s="137"/>
      <c r="L14" s="142">
        <f>+$D$1</f>
        <v>45230</v>
      </c>
      <c r="M14" s="146">
        <f>+Receipts!L47</f>
        <v>0</v>
      </c>
      <c r="N14" s="152"/>
      <c r="O14" s="20"/>
    </row>
    <row r="15" spans="2:15" ht="13.5" thickBot="1">
      <c r="B15" s="136"/>
      <c r="C15" s="137"/>
      <c r="D15" s="164" t="s">
        <v>30</v>
      </c>
      <c r="E15" s="160">
        <f>SUM(C17:C24)+SUM(E17:E24)</f>
        <v>2300</v>
      </c>
      <c r="F15" s="136" t="s">
        <v>27</v>
      </c>
      <c r="G15" s="137"/>
      <c r="H15" s="138">
        <f>+$H$1</f>
        <v>45199</v>
      </c>
      <c r="I15" s="149">
        <f>+L28</f>
        <v>0</v>
      </c>
      <c r="J15" s="150"/>
      <c r="K15" s="137"/>
      <c r="L15" s="151" t="s">
        <v>40</v>
      </c>
      <c r="M15" s="231"/>
      <c r="N15" s="141"/>
      <c r="O15" s="17"/>
    </row>
    <row r="16" spans="2:15" ht="13.5" thickBot="1">
      <c r="B16" s="165" t="s">
        <v>9</v>
      </c>
      <c r="C16" s="166" t="s">
        <v>10</v>
      </c>
      <c r="D16" s="166" t="s">
        <v>9</v>
      </c>
      <c r="E16" s="167" t="s">
        <v>10</v>
      </c>
      <c r="F16" s="136" t="s">
        <v>7</v>
      </c>
      <c r="G16" s="137"/>
      <c r="H16" s="142">
        <f>+$D$1</f>
        <v>45230</v>
      </c>
      <c r="I16" s="143">
        <f>+Receipts!G47</f>
        <v>0</v>
      </c>
      <c r="J16" s="136"/>
      <c r="K16" s="137"/>
      <c r="L16" s="147" t="s">
        <v>24</v>
      </c>
      <c r="M16" s="148">
        <f>+M13+M14+M15</f>
        <v>0</v>
      </c>
      <c r="N16" s="152"/>
      <c r="O16" s="20"/>
    </row>
    <row r="17" spans="2:15" ht="13.5" thickBot="1">
      <c r="B17" s="168" t="s">
        <v>31</v>
      </c>
      <c r="C17" s="169">
        <f>+Receipts!O47</f>
        <v>200</v>
      </c>
      <c r="D17" s="209"/>
      <c r="E17" s="210"/>
      <c r="F17" s="150"/>
      <c r="G17" s="137"/>
      <c r="H17" s="151" t="s">
        <v>40</v>
      </c>
      <c r="I17" s="229"/>
      <c r="J17" s="136" t="s">
        <v>8</v>
      </c>
      <c r="K17" s="137"/>
      <c r="L17" s="142">
        <f>+$D$1</f>
        <v>45230</v>
      </c>
      <c r="M17" s="158">
        <f>+Payments!K36</f>
        <v>0</v>
      </c>
      <c r="N17" s="15"/>
      <c r="O17" s="15"/>
    </row>
    <row r="18" spans="2:15" ht="13.5" thickBot="1">
      <c r="B18" s="211">
        <v>45346</v>
      </c>
      <c r="C18" s="212">
        <v>2100</v>
      </c>
      <c r="D18" s="209"/>
      <c r="E18" s="210"/>
      <c r="F18" s="136"/>
      <c r="G18" s="137"/>
      <c r="H18" s="147" t="s">
        <v>24</v>
      </c>
      <c r="I18" s="148">
        <f>+I15+I16+I17</f>
        <v>0</v>
      </c>
      <c r="J18" s="154"/>
      <c r="K18" s="155"/>
      <c r="L18" s="156" t="s">
        <v>6</v>
      </c>
      <c r="M18" s="160">
        <f>+M16-M17</f>
        <v>0</v>
      </c>
      <c r="N18" s="141"/>
      <c r="O18" s="16"/>
    </row>
    <row r="19" spans="2:15" ht="13.5" thickBot="1">
      <c r="B19" s="211"/>
      <c r="C19" s="213"/>
      <c r="D19" s="209"/>
      <c r="E19" s="210"/>
      <c r="F19" s="136" t="s">
        <v>8</v>
      </c>
      <c r="G19" s="137"/>
      <c r="H19" s="142">
        <f>+$D$1</f>
        <v>45230</v>
      </c>
      <c r="I19" s="153">
        <f>+Payments!F36</f>
        <v>0</v>
      </c>
      <c r="J19" s="170" t="str">
        <f>+J34</f>
        <v>4.8 Other</v>
      </c>
      <c r="K19" s="134"/>
      <c r="L19" s="134"/>
      <c r="M19" s="161"/>
      <c r="N19" s="141"/>
      <c r="O19" s="17"/>
    </row>
    <row r="20" spans="2:15" ht="13.5" thickBot="1">
      <c r="B20" s="211"/>
      <c r="C20" s="213"/>
      <c r="D20" s="209"/>
      <c r="E20" s="210"/>
      <c r="F20" s="154"/>
      <c r="G20" s="155"/>
      <c r="H20" s="156" t="s">
        <v>6</v>
      </c>
      <c r="I20" s="148">
        <f>+I18-I19</f>
        <v>0</v>
      </c>
      <c r="J20" s="136" t="s">
        <v>27</v>
      </c>
      <c r="K20" s="137"/>
      <c r="L20" s="138">
        <f>+$H$1</f>
        <v>45199</v>
      </c>
      <c r="M20" s="140">
        <f>+L34</f>
        <v>0</v>
      </c>
      <c r="N20" s="152"/>
      <c r="O20" s="20"/>
    </row>
    <row r="21" spans="2:15">
      <c r="B21" s="214"/>
      <c r="C21" s="215"/>
      <c r="D21" s="216"/>
      <c r="E21" s="210"/>
      <c r="F21" s="171" t="str">
        <f>+J29</f>
        <v>4.3 Welfare</v>
      </c>
      <c r="G21" s="134"/>
      <c r="H21" s="134"/>
      <c r="I21" s="135"/>
      <c r="J21" s="136" t="s">
        <v>7</v>
      </c>
      <c r="K21" s="137"/>
      <c r="L21" s="142">
        <f>+$D$1</f>
        <v>45230</v>
      </c>
      <c r="M21" s="146">
        <f>+Receipts!M47</f>
        <v>0</v>
      </c>
      <c r="N21" s="141"/>
      <c r="O21" s="17"/>
    </row>
    <row r="22" spans="2:15" ht="13.5" thickBot="1">
      <c r="B22" s="211"/>
      <c r="C22" s="213"/>
      <c r="D22" s="209"/>
      <c r="E22" s="210"/>
      <c r="F22" s="136" t="s">
        <v>27</v>
      </c>
      <c r="G22" s="137"/>
      <c r="H22" s="138">
        <f>+$H$1</f>
        <v>45199</v>
      </c>
      <c r="I22" s="149">
        <f>+L29</f>
        <v>0</v>
      </c>
      <c r="J22" s="150"/>
      <c r="K22" s="137"/>
      <c r="L22" s="151" t="s">
        <v>40</v>
      </c>
      <c r="M22" s="231"/>
      <c r="N22" s="152"/>
      <c r="O22" s="20"/>
    </row>
    <row r="23" spans="2:15" ht="13.5" thickBot="1">
      <c r="B23" s="211"/>
      <c r="C23" s="213"/>
      <c r="D23" s="209"/>
      <c r="E23" s="210"/>
      <c r="F23" s="136" t="s">
        <v>7</v>
      </c>
      <c r="G23" s="137"/>
      <c r="H23" s="142">
        <f>+$D$1</f>
        <v>45230</v>
      </c>
      <c r="I23" s="143">
        <f>+Receipts!H47</f>
        <v>100</v>
      </c>
      <c r="J23" s="136"/>
      <c r="K23" s="137"/>
      <c r="L23" s="147" t="s">
        <v>24</v>
      </c>
      <c r="M23" s="148">
        <f>+M20+M21+M22</f>
        <v>0</v>
      </c>
      <c r="N23" s="15"/>
      <c r="O23" s="15"/>
    </row>
    <row r="24" spans="2:15" ht="13.5" thickBot="1">
      <c r="B24" s="214"/>
      <c r="C24" s="215"/>
      <c r="D24" s="216"/>
      <c r="E24" s="210"/>
      <c r="F24" s="150"/>
      <c r="G24" s="137"/>
      <c r="H24" s="151" t="s">
        <v>40</v>
      </c>
      <c r="I24" s="229"/>
      <c r="J24" s="136" t="s">
        <v>8</v>
      </c>
      <c r="K24" s="137"/>
      <c r="L24" s="142">
        <f>+$D$1</f>
        <v>45230</v>
      </c>
      <c r="M24" s="158">
        <f>+Payments!L36</f>
        <v>0</v>
      </c>
      <c r="N24" s="141"/>
      <c r="O24" s="21"/>
    </row>
    <row r="25" spans="2:15" ht="13.5" thickBot="1">
      <c r="B25" s="172"/>
      <c r="C25" s="173" t="s">
        <v>34</v>
      </c>
      <c r="D25" s="174">
        <f>+D1</f>
        <v>45230</v>
      </c>
      <c r="E25" s="175">
        <f>+E14-E15</f>
        <v>0</v>
      </c>
      <c r="F25" s="136"/>
      <c r="G25" s="137"/>
      <c r="H25" s="147" t="s">
        <v>24</v>
      </c>
      <c r="I25" s="148">
        <f>+I22+I23+I24</f>
        <v>100</v>
      </c>
      <c r="J25" s="136"/>
      <c r="K25" s="137"/>
      <c r="L25" s="156" t="s">
        <v>6</v>
      </c>
      <c r="M25" s="176">
        <f>+M23-M24</f>
        <v>0</v>
      </c>
      <c r="N25" s="141"/>
      <c r="O25" s="17"/>
    </row>
    <row r="26" spans="2:15" ht="13.5" thickBot="1">
      <c r="B26" s="133" t="s">
        <v>41</v>
      </c>
      <c r="C26" s="177"/>
      <c r="D26" s="178"/>
      <c r="E26" s="179"/>
      <c r="F26" s="136" t="s">
        <v>8</v>
      </c>
      <c r="G26" s="137"/>
      <c r="H26" s="142">
        <f>+$D$1</f>
        <v>45230</v>
      </c>
      <c r="I26" s="180">
        <f>+Payments!G36</f>
        <v>200</v>
      </c>
      <c r="J26" s="133" t="s">
        <v>50</v>
      </c>
      <c r="K26" s="134"/>
      <c r="L26" s="181">
        <f>+H1</f>
        <v>45199</v>
      </c>
      <c r="M26" s="182">
        <f>+D1</f>
        <v>45230</v>
      </c>
      <c r="N26" s="152"/>
      <c r="O26" s="20"/>
    </row>
    <row r="27" spans="2:15" ht="13.5" thickBot="1">
      <c r="B27" s="163"/>
      <c r="C27" s="147" t="s">
        <v>35</v>
      </c>
      <c r="D27" s="183">
        <f>+D1</f>
        <v>45230</v>
      </c>
      <c r="E27" s="160">
        <f>+E10</f>
        <v>1870</v>
      </c>
      <c r="F27" s="154"/>
      <c r="G27" s="155"/>
      <c r="H27" s="156" t="s">
        <v>6</v>
      </c>
      <c r="I27" s="184">
        <f>+I25-I26</f>
        <v>-100</v>
      </c>
      <c r="J27" s="136" t="s">
        <v>42</v>
      </c>
      <c r="K27" s="137"/>
      <c r="L27" s="232"/>
      <c r="M27" s="185">
        <f>+I13</f>
        <v>1970</v>
      </c>
      <c r="N27" s="141"/>
      <c r="O27" s="17"/>
    </row>
    <row r="28" spans="2:15" ht="13.5" thickBot="1">
      <c r="B28" s="136"/>
      <c r="C28" s="137"/>
      <c r="D28" s="186" t="s">
        <v>36</v>
      </c>
      <c r="E28" s="176">
        <f>SUM(C30:C35)+SUM(E30:E35)</f>
        <v>220</v>
      </c>
      <c r="F28" s="133" t="str">
        <f>+J30</f>
        <v>4.4 Seniors</v>
      </c>
      <c r="G28" s="134"/>
      <c r="H28" s="134"/>
      <c r="I28" s="134"/>
      <c r="J28" s="233" t="s">
        <v>43</v>
      </c>
      <c r="K28" s="238"/>
      <c r="L28" s="232"/>
      <c r="M28" s="185">
        <f>+I20</f>
        <v>0</v>
      </c>
      <c r="N28" s="152"/>
      <c r="O28" s="20"/>
    </row>
    <row r="29" spans="2:15">
      <c r="B29" s="165" t="s">
        <v>12</v>
      </c>
      <c r="C29" s="166" t="s">
        <v>10</v>
      </c>
      <c r="D29" s="166" t="s">
        <v>12</v>
      </c>
      <c r="E29" s="167" t="s">
        <v>10</v>
      </c>
      <c r="F29" s="136" t="s">
        <v>27</v>
      </c>
      <c r="G29" s="137"/>
      <c r="H29" s="138">
        <f>+$H$1</f>
        <v>45199</v>
      </c>
      <c r="I29" s="139">
        <f>+L30</f>
        <v>0</v>
      </c>
      <c r="J29" s="234" t="s">
        <v>44</v>
      </c>
      <c r="K29" s="238"/>
      <c r="L29" s="232"/>
      <c r="M29" s="185">
        <f>+I27</f>
        <v>-100</v>
      </c>
      <c r="N29" s="15"/>
      <c r="O29" s="15"/>
    </row>
    <row r="30" spans="2:15">
      <c r="B30" s="217" t="s">
        <v>69</v>
      </c>
      <c r="C30" s="213">
        <v>220</v>
      </c>
      <c r="D30" s="218"/>
      <c r="E30" s="210"/>
      <c r="F30" s="136" t="s">
        <v>7</v>
      </c>
      <c r="G30" s="137"/>
      <c r="H30" s="142">
        <f>+$D$1</f>
        <v>45230</v>
      </c>
      <c r="I30" s="187">
        <f>+Receipts!I47</f>
        <v>0</v>
      </c>
      <c r="J30" s="233" t="s">
        <v>45</v>
      </c>
      <c r="K30" s="238"/>
      <c r="L30" s="232"/>
      <c r="M30" s="185">
        <f>+I41</f>
        <v>0</v>
      </c>
      <c r="N30" s="15"/>
      <c r="O30" s="15"/>
    </row>
    <row r="31" spans="2:15" ht="13.5" thickBot="1">
      <c r="B31" s="217"/>
      <c r="C31" s="213"/>
      <c r="D31" s="218"/>
      <c r="E31" s="210"/>
      <c r="F31" s="150"/>
      <c r="G31" s="137"/>
      <c r="H31" s="151" t="s">
        <v>40</v>
      </c>
      <c r="I31" s="230"/>
      <c r="J31" s="233" t="s">
        <v>46</v>
      </c>
      <c r="K31" s="238"/>
      <c r="L31" s="232"/>
      <c r="M31" s="185">
        <f>+M11</f>
        <v>0</v>
      </c>
      <c r="N31" s="15"/>
      <c r="O31" s="14"/>
    </row>
    <row r="32" spans="2:15" ht="12.75" customHeight="1" thickBot="1">
      <c r="B32" s="217"/>
      <c r="C32" s="213"/>
      <c r="D32" s="218"/>
      <c r="E32" s="210"/>
      <c r="F32" s="136"/>
      <c r="G32" s="137"/>
      <c r="H32" s="147" t="s">
        <v>24</v>
      </c>
      <c r="I32" s="148">
        <f>+I29+I30+I31</f>
        <v>0</v>
      </c>
      <c r="J32" s="233" t="s">
        <v>47</v>
      </c>
      <c r="K32" s="238"/>
      <c r="L32" s="232"/>
      <c r="M32" s="185">
        <f>+M30-M31</f>
        <v>0</v>
      </c>
      <c r="N32" s="15"/>
      <c r="O32" s="14"/>
    </row>
    <row r="33" spans="2:15" ht="12.75" customHeight="1" thickBot="1">
      <c r="B33" s="217"/>
      <c r="C33" s="213"/>
      <c r="D33" s="218"/>
      <c r="E33" s="210"/>
      <c r="F33" s="136" t="s">
        <v>8</v>
      </c>
      <c r="G33" s="137"/>
      <c r="H33" s="142">
        <f>+$D$1</f>
        <v>45230</v>
      </c>
      <c r="I33" s="180">
        <f>+Payments!H36</f>
        <v>0</v>
      </c>
      <c r="J33" s="233" t="s">
        <v>48</v>
      </c>
      <c r="K33" s="238"/>
      <c r="L33" s="232"/>
      <c r="M33" s="185">
        <f>+M18</f>
        <v>0</v>
      </c>
      <c r="N33" s="15"/>
      <c r="O33" s="14"/>
    </row>
    <row r="34" spans="2:15" ht="12.75" customHeight="1" thickBot="1">
      <c r="B34" s="217"/>
      <c r="C34" s="213"/>
      <c r="D34" s="218"/>
      <c r="E34" s="210"/>
      <c r="F34" s="154"/>
      <c r="G34" s="155"/>
      <c r="H34" s="156" t="s">
        <v>6</v>
      </c>
      <c r="I34" s="184">
        <f>+I32-I33</f>
        <v>0</v>
      </c>
      <c r="J34" s="235" t="s">
        <v>49</v>
      </c>
      <c r="K34" s="239">
        <v>0</v>
      </c>
      <c r="L34" s="232"/>
      <c r="M34" s="185">
        <f>+M25</f>
        <v>0</v>
      </c>
      <c r="N34" s="15"/>
      <c r="O34" s="14"/>
    </row>
    <row r="35" spans="2:15" ht="13.5" customHeight="1" thickBot="1">
      <c r="B35" s="219"/>
      <c r="C35" s="220"/>
      <c r="D35" s="221"/>
      <c r="E35" s="222"/>
      <c r="F35" s="133" t="str">
        <f>+J31</f>
        <v>4.5 Youth</v>
      </c>
      <c r="G35" s="134"/>
      <c r="H35" s="134"/>
      <c r="I35" s="134"/>
      <c r="J35" s="188"/>
      <c r="K35" s="189" t="s">
        <v>15</v>
      </c>
      <c r="L35" s="190">
        <f>SUM(L27:L34)</f>
        <v>0</v>
      </c>
      <c r="M35" s="191">
        <f>SUM(M27:M34)</f>
        <v>1870</v>
      </c>
      <c r="N35" s="15"/>
      <c r="O35" s="14"/>
    </row>
    <row r="36" spans="2:15" ht="13.5" customHeight="1" thickBot="1">
      <c r="B36" s="136"/>
      <c r="C36" s="137"/>
      <c r="D36" s="186" t="s">
        <v>37</v>
      </c>
      <c r="E36" s="176">
        <f>SUM(C37:C39)+SUM(E37:E39)</f>
        <v>0</v>
      </c>
      <c r="F36" s="136" t="s">
        <v>27</v>
      </c>
      <c r="G36" s="137"/>
      <c r="H36" s="138">
        <f>+$H$1</f>
        <v>45199</v>
      </c>
      <c r="I36" s="149">
        <f>+L31</f>
        <v>0</v>
      </c>
      <c r="J36" s="133" t="s">
        <v>53</v>
      </c>
      <c r="K36" s="192"/>
      <c r="L36" s="134"/>
      <c r="M36" s="135"/>
      <c r="N36" s="15"/>
      <c r="O36" s="14"/>
    </row>
    <row r="37" spans="2:15" ht="13.5" customHeight="1">
      <c r="B37" s="223"/>
      <c r="C37" s="224"/>
      <c r="D37" s="225"/>
      <c r="E37" s="226"/>
      <c r="F37" s="136" t="s">
        <v>7</v>
      </c>
      <c r="G37" s="137"/>
      <c r="H37" s="142">
        <f>+$D$1</f>
        <v>45230</v>
      </c>
      <c r="I37" s="143">
        <f>+Receipts!J47</f>
        <v>0</v>
      </c>
      <c r="J37" s="193" t="s">
        <v>57</v>
      </c>
      <c r="K37" s="194"/>
      <c r="L37" s="138">
        <f>+H1</f>
        <v>45199</v>
      </c>
      <c r="M37" s="236"/>
      <c r="N37" s="152"/>
      <c r="O37" s="21"/>
    </row>
    <row r="38" spans="2:15" ht="12.75" customHeight="1" thickBot="1">
      <c r="B38" s="217"/>
      <c r="C38" s="213"/>
      <c r="D38" s="218"/>
      <c r="E38" s="210"/>
      <c r="F38" s="150"/>
      <c r="G38" s="137"/>
      <c r="H38" s="151" t="s">
        <v>40</v>
      </c>
      <c r="I38" s="229"/>
      <c r="J38" s="136" t="s">
        <v>58</v>
      </c>
      <c r="K38" s="194"/>
      <c r="L38" s="142">
        <f>+D1</f>
        <v>45230</v>
      </c>
      <c r="M38" s="237"/>
      <c r="N38" s="15"/>
      <c r="O38" s="17"/>
    </row>
    <row r="39" spans="2:15" ht="12.75" customHeight="1" thickBot="1">
      <c r="B39" s="227"/>
      <c r="C39" s="215"/>
      <c r="D39" s="195" t="s">
        <v>38</v>
      </c>
      <c r="E39" s="146">
        <f>+E25</f>
        <v>0</v>
      </c>
      <c r="F39" s="136"/>
      <c r="G39" s="137"/>
      <c r="H39" s="147" t="s">
        <v>24</v>
      </c>
      <c r="I39" s="148">
        <f>+I36+I37+I38</f>
        <v>0</v>
      </c>
      <c r="J39" s="196"/>
      <c r="K39" s="197"/>
      <c r="L39" s="198" t="s">
        <v>24</v>
      </c>
      <c r="M39" s="199">
        <f>+M37+M38</f>
        <v>0</v>
      </c>
      <c r="N39" s="18"/>
      <c r="O39" s="18"/>
    </row>
    <row r="40" spans="2:15" ht="13.5" thickBot="1">
      <c r="B40" s="200" t="s">
        <v>39</v>
      </c>
      <c r="C40" s="134"/>
      <c r="D40" s="134"/>
      <c r="E40" s="201">
        <f>+D1</f>
        <v>45230</v>
      </c>
      <c r="F40" s="136" t="s">
        <v>8</v>
      </c>
      <c r="G40" s="137"/>
      <c r="H40" s="142">
        <f>+$D$1</f>
        <v>45230</v>
      </c>
      <c r="I40" s="153">
        <f>+Payments!I36</f>
        <v>0</v>
      </c>
      <c r="J40" s="196" t="s">
        <v>55</v>
      </c>
      <c r="K40" s="197"/>
      <c r="L40" s="142">
        <f>+D1</f>
        <v>45230</v>
      </c>
      <c r="M40" s="202">
        <f>+Payments!E6</f>
        <v>220</v>
      </c>
      <c r="N40" s="18"/>
      <c r="O40" s="22"/>
    </row>
    <row r="41" spans="2:15" ht="13.5" thickBot="1">
      <c r="B41" s="203" t="s">
        <v>63</v>
      </c>
      <c r="C41" s="155"/>
      <c r="D41" s="228"/>
      <c r="E41" s="160">
        <f>+E27+E28-E36</f>
        <v>2090</v>
      </c>
      <c r="F41" s="154"/>
      <c r="G41" s="155"/>
      <c r="H41" s="156" t="s">
        <v>6</v>
      </c>
      <c r="I41" s="148">
        <f>+I39-I40</f>
        <v>0</v>
      </c>
      <c r="J41" s="204" t="s">
        <v>56</v>
      </c>
      <c r="K41" s="205"/>
      <c r="L41" s="206">
        <f>+D1</f>
        <v>45230</v>
      </c>
      <c r="M41" s="199">
        <f>+M39+M40</f>
        <v>220</v>
      </c>
      <c r="N41" s="207"/>
      <c r="O41" s="18"/>
    </row>
    <row r="42" spans="2:15">
      <c r="N42" s="18"/>
      <c r="O42" s="18"/>
    </row>
    <row r="43" spans="2:15">
      <c r="N43" s="18"/>
      <c r="O43" s="18"/>
    </row>
    <row r="44" spans="2:15">
      <c r="N44" s="18"/>
      <c r="O44" s="18"/>
    </row>
    <row r="45" spans="2:15">
      <c r="N45" s="18"/>
      <c r="O45" s="18"/>
    </row>
    <row r="46" spans="2:15">
      <c r="N46" s="18"/>
      <c r="O46" s="18"/>
    </row>
  </sheetData>
  <sheetProtection algorithmName="SHA-512" hashValue="noDANy1cPuQYJwIUdi4E0grydDqnVFH2mM2wpircbR1yU9iHneSYkx2WO2734Qs22UglqWl38Sij3DLKpkK1+A==" saltValue="eoK20m26BigqejjDB0ydyA==" spinCount="100000" sheet="1" selectLockedCells="1"/>
  <mergeCells count="6">
    <mergeCell ref="F5:I6"/>
    <mergeCell ref="B2:M2"/>
    <mergeCell ref="E4:M4"/>
    <mergeCell ref="B3:C3"/>
    <mergeCell ref="D3:G3"/>
    <mergeCell ref="L3:M3"/>
  </mergeCells>
  <phoneticPr fontId="11" type="noConversion"/>
  <pageMargins left="0.23" right="0.21" top="0.25" bottom="0.3" header="0.25" footer="0.25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5"/>
  <sheetViews>
    <sheetView zoomScaleNormal="100" workbookViewId="0">
      <pane xSplit="1" ySplit="6" topLeftCell="B14" activePane="bottomRight" state="frozen"/>
      <selection activeCell="E33" sqref="E33"/>
      <selection pane="topRight" activeCell="E33" sqref="E33"/>
      <selection pane="bottomLeft" activeCell="E33" sqref="E33"/>
      <selection pane="bottomRight" activeCell="G15" sqref="G15"/>
    </sheetView>
  </sheetViews>
  <sheetFormatPr defaultRowHeight="12.75"/>
  <cols>
    <col min="1" max="1" width="0.85546875" customWidth="1"/>
    <col min="2" max="2" width="10.28515625" style="10" customWidth="1"/>
    <col min="3" max="3" width="13" style="10" customWidth="1"/>
    <col min="4" max="4" width="35.85546875" customWidth="1"/>
    <col min="5" max="13" width="12.7109375" customWidth="1"/>
    <col min="14" max="14" width="2.140625" customWidth="1"/>
  </cols>
  <sheetData>
    <row r="1" spans="1:14" s="6" customFormat="1" ht="15.75">
      <c r="A1" s="104"/>
      <c r="B1" s="259" t="s">
        <v>0</v>
      </c>
      <c r="C1" s="260"/>
      <c r="D1" s="261"/>
      <c r="E1" s="261"/>
      <c r="F1" s="261"/>
      <c r="G1" s="261"/>
      <c r="H1" s="261"/>
      <c r="I1" s="261"/>
      <c r="J1" s="261"/>
      <c r="K1" s="261"/>
      <c r="L1" s="261"/>
      <c r="M1" s="262"/>
      <c r="N1" s="104"/>
    </row>
    <row r="2" spans="1:14" s="6" customFormat="1" ht="15.75">
      <c r="A2" s="104"/>
      <c r="B2" s="82"/>
      <c r="C2" s="83"/>
      <c r="D2" s="264" t="s">
        <v>21</v>
      </c>
      <c r="E2" s="264"/>
      <c r="F2" s="264"/>
      <c r="G2" s="264"/>
      <c r="H2" s="264"/>
      <c r="I2" s="264"/>
      <c r="J2" s="264"/>
      <c r="K2" s="264"/>
      <c r="L2" s="84"/>
      <c r="M2" s="85"/>
      <c r="N2" s="104"/>
    </row>
    <row r="3" spans="1:14" s="7" customFormat="1" ht="15.75" customHeight="1">
      <c r="A3" s="105"/>
      <c r="B3" s="263" t="s">
        <v>13</v>
      </c>
      <c r="C3" s="264"/>
      <c r="D3" s="265" t="str">
        <f>+Summary!D3</f>
        <v>Living Hope</v>
      </c>
      <c r="E3" s="265"/>
      <c r="F3" s="265"/>
      <c r="G3" s="265"/>
      <c r="H3" s="265"/>
      <c r="I3" s="265"/>
      <c r="J3" s="265"/>
      <c r="K3" s="265"/>
      <c r="L3" s="86">
        <f>+Summary!D1</f>
        <v>45230</v>
      </c>
      <c r="M3" s="87"/>
      <c r="N3" s="105"/>
    </row>
    <row r="4" spans="1:14" s="9" customFormat="1" ht="7.5" customHeight="1" thickBot="1">
      <c r="A4" s="106"/>
      <c r="B4" s="88"/>
      <c r="C4" s="89"/>
      <c r="D4" s="90"/>
      <c r="E4" s="90"/>
      <c r="F4" s="90"/>
      <c r="G4" s="90"/>
      <c r="H4" s="90"/>
      <c r="I4" s="90"/>
      <c r="J4" s="90"/>
      <c r="K4" s="90"/>
      <c r="L4" s="90"/>
      <c r="M4" s="91"/>
      <c r="N4" s="106"/>
    </row>
    <row r="5" spans="1:14" s="5" customFormat="1" ht="45.75" thickBot="1">
      <c r="A5" s="107"/>
      <c r="B5" s="72" t="s">
        <v>18</v>
      </c>
      <c r="C5" s="73" t="s">
        <v>61</v>
      </c>
      <c r="D5" s="74" t="s">
        <v>2</v>
      </c>
      <c r="E5" s="92" t="str">
        <f>+Summary!J27</f>
        <v>4.1 General Fund</v>
      </c>
      <c r="F5" s="50" t="str">
        <f>+Summary!J28</f>
        <v>4.2 Missions</v>
      </c>
      <c r="G5" s="51" t="str">
        <f>+Summary!J29</f>
        <v>4.3 Welfare</v>
      </c>
      <c r="H5" s="50" t="str">
        <f>+Summary!J30</f>
        <v>4.4 Seniors</v>
      </c>
      <c r="I5" s="50" t="str">
        <f>+Summary!J31</f>
        <v>4.5 Youth</v>
      </c>
      <c r="J5" s="50" t="str">
        <f>+Summary!J32</f>
        <v>4.6 Children's Ministry</v>
      </c>
      <c r="K5" s="50" t="str">
        <f>+Summary!J33</f>
        <v>4.7 Building Fund</v>
      </c>
      <c r="L5" s="52" t="str">
        <f>+Summary!J34</f>
        <v>4.8 Other</v>
      </c>
      <c r="M5" s="76" t="s">
        <v>15</v>
      </c>
      <c r="N5" s="107"/>
    </row>
    <row r="6" spans="1:14" s="4" customFormat="1" ht="17.100000000000001" customHeight="1">
      <c r="A6" s="108"/>
      <c r="B6" s="93" t="s">
        <v>51</v>
      </c>
      <c r="C6" s="94">
        <f>+Summary!D1</f>
        <v>45230</v>
      </c>
      <c r="D6" s="95" t="s">
        <v>52</v>
      </c>
      <c r="E6" s="96">
        <f>+Receipts!F47*0.1</f>
        <v>220</v>
      </c>
      <c r="F6" s="96"/>
      <c r="G6" s="96"/>
      <c r="H6" s="96"/>
      <c r="I6" s="96"/>
      <c r="J6" s="96"/>
      <c r="K6" s="96"/>
      <c r="L6" s="96"/>
      <c r="M6" s="97">
        <f>SUM(E6:L6)</f>
        <v>220</v>
      </c>
      <c r="N6" s="108"/>
    </row>
    <row r="7" spans="1:14" s="4" customFormat="1" ht="17.100000000000001" customHeight="1">
      <c r="A7" s="108"/>
      <c r="B7" s="11"/>
      <c r="C7" s="109"/>
      <c r="D7" s="110"/>
      <c r="E7" s="111"/>
      <c r="F7" s="111"/>
      <c r="G7" s="111"/>
      <c r="H7" s="111"/>
      <c r="I7" s="111"/>
      <c r="J7" s="111"/>
      <c r="K7" s="111"/>
      <c r="L7" s="111"/>
      <c r="M7" s="98">
        <f t="shared" ref="M7:M35" si="0">SUM(E7:L7)</f>
        <v>0</v>
      </c>
      <c r="N7" s="108"/>
    </row>
    <row r="8" spans="1:14" s="4" customFormat="1" ht="17.100000000000001" customHeight="1">
      <c r="A8" s="108"/>
      <c r="B8" s="11"/>
      <c r="C8" s="109"/>
      <c r="D8" s="112"/>
      <c r="E8" s="111"/>
      <c r="F8" s="111"/>
      <c r="G8" s="111"/>
      <c r="H8" s="111"/>
      <c r="I8" s="111"/>
      <c r="J8" s="111"/>
      <c r="K8" s="111"/>
      <c r="L8" s="111"/>
      <c r="M8" s="98">
        <f t="shared" si="0"/>
        <v>0</v>
      </c>
      <c r="N8" s="108"/>
    </row>
    <row r="9" spans="1:14" s="4" customFormat="1" ht="17.100000000000001" customHeight="1">
      <c r="A9" s="108"/>
      <c r="B9" s="11"/>
      <c r="C9" s="109"/>
      <c r="D9" s="112"/>
      <c r="E9" s="111"/>
      <c r="F9" s="111"/>
      <c r="G9" s="111"/>
      <c r="H9" s="111"/>
      <c r="I9" s="111"/>
      <c r="J9" s="111"/>
      <c r="K9" s="111"/>
      <c r="L9" s="111"/>
      <c r="M9" s="98">
        <f t="shared" si="0"/>
        <v>0</v>
      </c>
      <c r="N9" s="108"/>
    </row>
    <row r="10" spans="1:14" s="4" customFormat="1" ht="17.100000000000001" customHeight="1">
      <c r="A10" s="108"/>
      <c r="B10" s="11"/>
      <c r="C10" s="109"/>
      <c r="D10" s="112"/>
      <c r="E10" s="111"/>
      <c r="F10" s="111"/>
      <c r="G10" s="111"/>
      <c r="H10" s="111"/>
      <c r="I10" s="111"/>
      <c r="J10" s="111"/>
      <c r="K10" s="111"/>
      <c r="L10" s="111"/>
      <c r="M10" s="98">
        <f t="shared" si="0"/>
        <v>0</v>
      </c>
      <c r="N10" s="108"/>
    </row>
    <row r="11" spans="1:14" s="4" customFormat="1" ht="17.100000000000001" customHeight="1">
      <c r="A11" s="108"/>
      <c r="B11" s="11"/>
      <c r="C11" s="109"/>
      <c r="D11" s="112"/>
      <c r="E11" s="111"/>
      <c r="F11" s="111"/>
      <c r="G11" s="111"/>
      <c r="H11" s="111"/>
      <c r="I11" s="111"/>
      <c r="J11" s="111"/>
      <c r="K11" s="111"/>
      <c r="L11" s="111"/>
      <c r="M11" s="98">
        <f t="shared" si="0"/>
        <v>0</v>
      </c>
      <c r="N11" s="108"/>
    </row>
    <row r="12" spans="1:14" s="4" customFormat="1" ht="17.100000000000001" customHeight="1">
      <c r="A12" s="108"/>
      <c r="B12" s="11"/>
      <c r="C12" s="109"/>
      <c r="D12" s="112"/>
      <c r="E12" s="111"/>
      <c r="F12" s="111"/>
      <c r="G12" s="111"/>
      <c r="H12" s="111"/>
      <c r="I12" s="111"/>
      <c r="J12" s="111"/>
      <c r="K12" s="111"/>
      <c r="L12" s="111"/>
      <c r="M12" s="98">
        <f t="shared" si="0"/>
        <v>0</v>
      </c>
      <c r="N12" s="108"/>
    </row>
    <row r="13" spans="1:14" s="4" customFormat="1" ht="17.100000000000001" customHeight="1">
      <c r="A13" s="108"/>
      <c r="B13" s="11"/>
      <c r="C13" s="109"/>
      <c r="D13" s="112"/>
      <c r="E13" s="111"/>
      <c r="F13" s="111"/>
      <c r="G13" s="111"/>
      <c r="H13" s="111"/>
      <c r="I13" s="111"/>
      <c r="J13" s="111"/>
      <c r="K13" s="111"/>
      <c r="L13" s="111"/>
      <c r="M13" s="98">
        <f t="shared" si="0"/>
        <v>0</v>
      </c>
      <c r="N13" s="108"/>
    </row>
    <row r="14" spans="1:14" s="4" customFormat="1" ht="17.100000000000001" customHeight="1">
      <c r="A14" s="108"/>
      <c r="B14" s="11">
        <v>123</v>
      </c>
      <c r="C14" s="109">
        <v>45346</v>
      </c>
      <c r="D14" s="112" t="s">
        <v>68</v>
      </c>
      <c r="E14" s="111">
        <v>10</v>
      </c>
      <c r="F14" s="111"/>
      <c r="G14" s="111">
        <v>200</v>
      </c>
      <c r="H14" s="111"/>
      <c r="I14" s="111"/>
      <c r="J14" s="111"/>
      <c r="K14" s="111"/>
      <c r="L14" s="111"/>
      <c r="M14" s="98">
        <f t="shared" si="0"/>
        <v>210</v>
      </c>
      <c r="N14" s="108"/>
    </row>
    <row r="15" spans="1:14" s="4" customFormat="1" ht="17.100000000000001" customHeight="1">
      <c r="A15" s="108"/>
      <c r="B15" s="11"/>
      <c r="C15" s="109"/>
      <c r="D15" s="112"/>
      <c r="E15" s="111"/>
      <c r="F15" s="111"/>
      <c r="G15" s="111"/>
      <c r="H15" s="111"/>
      <c r="I15" s="111"/>
      <c r="J15" s="111"/>
      <c r="K15" s="111"/>
      <c r="L15" s="111"/>
      <c r="M15" s="98">
        <f t="shared" si="0"/>
        <v>0</v>
      </c>
      <c r="N15" s="108"/>
    </row>
    <row r="16" spans="1:14" s="4" customFormat="1" ht="17.100000000000001" customHeight="1">
      <c r="A16" s="108"/>
      <c r="B16" s="11"/>
      <c r="C16" s="109"/>
      <c r="D16" s="112"/>
      <c r="E16" s="111"/>
      <c r="F16" s="111"/>
      <c r="G16" s="111"/>
      <c r="H16" s="111"/>
      <c r="I16" s="111"/>
      <c r="J16" s="111"/>
      <c r="K16" s="111"/>
      <c r="L16" s="111"/>
      <c r="M16" s="98">
        <f t="shared" si="0"/>
        <v>0</v>
      </c>
      <c r="N16" s="108"/>
    </row>
    <row r="17" spans="1:14" s="4" customFormat="1" ht="17.100000000000001" customHeight="1">
      <c r="A17" s="108"/>
      <c r="B17" s="11"/>
      <c r="C17" s="109"/>
      <c r="D17" s="112"/>
      <c r="E17" s="111"/>
      <c r="F17" s="111"/>
      <c r="G17" s="111"/>
      <c r="H17" s="111"/>
      <c r="I17" s="111"/>
      <c r="J17" s="111"/>
      <c r="K17" s="111"/>
      <c r="L17" s="111"/>
      <c r="M17" s="98">
        <f t="shared" si="0"/>
        <v>0</v>
      </c>
      <c r="N17" s="108"/>
    </row>
    <row r="18" spans="1:14" s="4" customFormat="1" ht="17.100000000000001" customHeight="1">
      <c r="A18" s="108"/>
      <c r="B18" s="11"/>
      <c r="C18" s="109"/>
      <c r="D18" s="112"/>
      <c r="E18" s="111"/>
      <c r="F18" s="111"/>
      <c r="G18" s="111"/>
      <c r="H18" s="111"/>
      <c r="I18" s="111"/>
      <c r="J18" s="111"/>
      <c r="K18" s="111"/>
      <c r="L18" s="111"/>
      <c r="M18" s="98">
        <f t="shared" si="0"/>
        <v>0</v>
      </c>
      <c r="N18" s="108"/>
    </row>
    <row r="19" spans="1:14" s="4" customFormat="1" ht="17.100000000000001" customHeight="1">
      <c r="A19" s="108"/>
      <c r="B19" s="11"/>
      <c r="C19" s="109"/>
      <c r="D19" s="112"/>
      <c r="E19" s="111"/>
      <c r="F19" s="111"/>
      <c r="G19" s="111"/>
      <c r="H19" s="111"/>
      <c r="I19" s="111"/>
      <c r="J19" s="111"/>
      <c r="K19" s="111"/>
      <c r="L19" s="111"/>
      <c r="M19" s="98">
        <f t="shared" si="0"/>
        <v>0</v>
      </c>
      <c r="N19" s="108"/>
    </row>
    <row r="20" spans="1:14" s="4" customFormat="1" ht="17.100000000000001" customHeight="1">
      <c r="A20" s="108"/>
      <c r="B20" s="11"/>
      <c r="C20" s="109"/>
      <c r="D20" s="112"/>
      <c r="E20" s="111"/>
      <c r="F20" s="111"/>
      <c r="G20" s="111"/>
      <c r="H20" s="111"/>
      <c r="I20" s="111"/>
      <c r="J20" s="111"/>
      <c r="K20" s="111"/>
      <c r="L20" s="111"/>
      <c r="M20" s="98">
        <f t="shared" si="0"/>
        <v>0</v>
      </c>
      <c r="N20" s="108"/>
    </row>
    <row r="21" spans="1:14" s="4" customFormat="1" ht="17.100000000000001" customHeight="1">
      <c r="A21" s="108"/>
      <c r="B21" s="11"/>
      <c r="C21" s="109"/>
      <c r="D21" s="112"/>
      <c r="E21" s="111"/>
      <c r="F21" s="111"/>
      <c r="G21" s="111"/>
      <c r="H21" s="111"/>
      <c r="I21" s="111"/>
      <c r="J21" s="111"/>
      <c r="K21" s="111"/>
      <c r="L21" s="111"/>
      <c r="M21" s="98">
        <f t="shared" si="0"/>
        <v>0</v>
      </c>
      <c r="N21" s="108"/>
    </row>
    <row r="22" spans="1:14" s="4" customFormat="1" ht="17.100000000000001" customHeight="1">
      <c r="A22" s="108"/>
      <c r="B22" s="11"/>
      <c r="C22" s="109"/>
      <c r="D22" s="112"/>
      <c r="E22" s="111"/>
      <c r="F22" s="111"/>
      <c r="G22" s="111"/>
      <c r="H22" s="111"/>
      <c r="I22" s="111"/>
      <c r="J22" s="111"/>
      <c r="K22" s="111"/>
      <c r="L22" s="111"/>
      <c r="M22" s="98">
        <f t="shared" si="0"/>
        <v>0</v>
      </c>
      <c r="N22" s="108"/>
    </row>
    <row r="23" spans="1:14" s="4" customFormat="1" ht="17.100000000000001" customHeight="1">
      <c r="A23" s="108"/>
      <c r="B23" s="11"/>
      <c r="C23" s="109"/>
      <c r="D23" s="112"/>
      <c r="E23" s="111"/>
      <c r="F23" s="111"/>
      <c r="G23" s="111"/>
      <c r="H23" s="111"/>
      <c r="I23" s="111"/>
      <c r="J23" s="111"/>
      <c r="K23" s="111"/>
      <c r="L23" s="111"/>
      <c r="M23" s="98">
        <f t="shared" si="0"/>
        <v>0</v>
      </c>
      <c r="N23" s="108"/>
    </row>
    <row r="24" spans="1:14" s="4" customFormat="1" ht="17.100000000000001" customHeight="1">
      <c r="A24" s="108"/>
      <c r="B24" s="11"/>
      <c r="C24" s="109"/>
      <c r="D24" s="112"/>
      <c r="E24" s="111"/>
      <c r="F24" s="111"/>
      <c r="G24" s="111"/>
      <c r="H24" s="111"/>
      <c r="I24" s="111"/>
      <c r="J24" s="111"/>
      <c r="K24" s="111"/>
      <c r="L24" s="111"/>
      <c r="M24" s="98">
        <f t="shared" si="0"/>
        <v>0</v>
      </c>
      <c r="N24" s="108"/>
    </row>
    <row r="25" spans="1:14" s="4" customFormat="1" ht="17.100000000000001" customHeight="1">
      <c r="A25" s="108"/>
      <c r="B25" s="11"/>
      <c r="C25" s="109"/>
      <c r="D25" s="112"/>
      <c r="E25" s="111"/>
      <c r="F25" s="111"/>
      <c r="G25" s="111"/>
      <c r="H25" s="111"/>
      <c r="I25" s="111"/>
      <c r="J25" s="111"/>
      <c r="K25" s="111"/>
      <c r="L25" s="111"/>
      <c r="M25" s="98">
        <f t="shared" si="0"/>
        <v>0</v>
      </c>
      <c r="N25" s="108"/>
    </row>
    <row r="26" spans="1:14" s="4" customFormat="1" ht="17.100000000000001" customHeight="1">
      <c r="A26" s="108"/>
      <c r="B26" s="11"/>
      <c r="C26" s="109"/>
      <c r="D26" s="112"/>
      <c r="E26" s="111"/>
      <c r="F26" s="111"/>
      <c r="G26" s="111"/>
      <c r="H26" s="111"/>
      <c r="I26" s="111"/>
      <c r="J26" s="111"/>
      <c r="K26" s="111"/>
      <c r="L26" s="111"/>
      <c r="M26" s="98">
        <f t="shared" si="0"/>
        <v>0</v>
      </c>
      <c r="N26" s="108"/>
    </row>
    <row r="27" spans="1:14" s="4" customFormat="1" ht="17.100000000000001" customHeight="1">
      <c r="A27" s="108"/>
      <c r="B27" s="11"/>
      <c r="C27" s="109"/>
      <c r="D27" s="112"/>
      <c r="E27" s="111"/>
      <c r="F27" s="111"/>
      <c r="G27" s="111"/>
      <c r="H27" s="111"/>
      <c r="I27" s="111"/>
      <c r="J27" s="111"/>
      <c r="K27" s="111"/>
      <c r="L27" s="111"/>
      <c r="M27" s="98">
        <f t="shared" si="0"/>
        <v>0</v>
      </c>
      <c r="N27" s="108"/>
    </row>
    <row r="28" spans="1:14" s="4" customFormat="1" ht="17.100000000000001" customHeight="1">
      <c r="A28" s="108"/>
      <c r="B28" s="11"/>
      <c r="C28" s="109"/>
      <c r="D28" s="112"/>
      <c r="E28" s="111"/>
      <c r="F28" s="111"/>
      <c r="G28" s="111"/>
      <c r="H28" s="111"/>
      <c r="I28" s="111"/>
      <c r="J28" s="111"/>
      <c r="K28" s="111"/>
      <c r="L28" s="111"/>
      <c r="M28" s="98">
        <f t="shared" si="0"/>
        <v>0</v>
      </c>
      <c r="N28" s="108"/>
    </row>
    <row r="29" spans="1:14" s="4" customFormat="1" ht="17.100000000000001" customHeight="1">
      <c r="A29" s="108"/>
      <c r="B29" s="11"/>
      <c r="C29" s="109"/>
      <c r="D29" s="112"/>
      <c r="E29" s="111"/>
      <c r="F29" s="111"/>
      <c r="G29" s="111"/>
      <c r="H29" s="111"/>
      <c r="I29" s="111"/>
      <c r="J29" s="111"/>
      <c r="K29" s="111"/>
      <c r="L29" s="111"/>
      <c r="M29" s="98">
        <f t="shared" si="0"/>
        <v>0</v>
      </c>
      <c r="N29" s="108"/>
    </row>
    <row r="30" spans="1:14" s="4" customFormat="1" ht="17.100000000000001" customHeight="1">
      <c r="A30" s="108"/>
      <c r="B30" s="11"/>
      <c r="C30" s="109"/>
      <c r="D30" s="112"/>
      <c r="E30" s="111"/>
      <c r="F30" s="111"/>
      <c r="G30" s="111"/>
      <c r="H30" s="111"/>
      <c r="I30" s="111"/>
      <c r="J30" s="111"/>
      <c r="K30" s="111"/>
      <c r="L30" s="111"/>
      <c r="M30" s="98">
        <f t="shared" si="0"/>
        <v>0</v>
      </c>
      <c r="N30" s="108"/>
    </row>
    <row r="31" spans="1:14" s="4" customFormat="1" ht="17.100000000000001" customHeight="1">
      <c r="A31" s="108"/>
      <c r="B31" s="11"/>
      <c r="C31" s="109"/>
      <c r="D31" s="112"/>
      <c r="E31" s="111"/>
      <c r="F31" s="111"/>
      <c r="G31" s="111"/>
      <c r="H31" s="111"/>
      <c r="I31" s="111"/>
      <c r="J31" s="111"/>
      <c r="K31" s="111"/>
      <c r="L31" s="111"/>
      <c r="M31" s="98">
        <f t="shared" si="0"/>
        <v>0</v>
      </c>
      <c r="N31" s="108"/>
    </row>
    <row r="32" spans="1:14" s="4" customFormat="1" ht="17.100000000000001" customHeight="1">
      <c r="A32" s="108"/>
      <c r="B32" s="11"/>
      <c r="C32" s="109"/>
      <c r="D32" s="112"/>
      <c r="E32" s="111"/>
      <c r="F32" s="111"/>
      <c r="G32" s="111"/>
      <c r="H32" s="111"/>
      <c r="I32" s="111"/>
      <c r="J32" s="111"/>
      <c r="K32" s="111"/>
      <c r="L32" s="111"/>
      <c r="M32" s="98">
        <f t="shared" si="0"/>
        <v>0</v>
      </c>
      <c r="N32" s="108"/>
    </row>
    <row r="33" spans="1:14" s="4" customFormat="1" ht="17.100000000000001" customHeight="1">
      <c r="A33" s="108"/>
      <c r="B33" s="11"/>
      <c r="C33" s="109"/>
      <c r="D33" s="112"/>
      <c r="E33" s="111"/>
      <c r="F33" s="111"/>
      <c r="G33" s="111"/>
      <c r="H33" s="111"/>
      <c r="I33" s="111"/>
      <c r="J33" s="111"/>
      <c r="K33" s="111"/>
      <c r="L33" s="111"/>
      <c r="M33" s="98">
        <f t="shared" si="0"/>
        <v>0</v>
      </c>
      <c r="N33" s="108"/>
    </row>
    <row r="34" spans="1:14" s="4" customFormat="1" ht="17.100000000000001" customHeight="1">
      <c r="A34" s="108"/>
      <c r="B34" s="113"/>
      <c r="C34" s="109"/>
      <c r="D34" s="114"/>
      <c r="E34" s="111"/>
      <c r="F34" s="115"/>
      <c r="G34" s="115"/>
      <c r="H34" s="115"/>
      <c r="I34" s="115"/>
      <c r="J34" s="115"/>
      <c r="K34" s="115"/>
      <c r="L34" s="116"/>
      <c r="M34" s="99">
        <f t="shared" si="0"/>
        <v>0</v>
      </c>
      <c r="N34" s="108"/>
    </row>
    <row r="35" spans="1:14" s="4" customFormat="1" ht="17.100000000000001" customHeight="1" thickBot="1">
      <c r="A35" s="108"/>
      <c r="B35" s="117"/>
      <c r="C35" s="118"/>
      <c r="D35" s="42"/>
      <c r="E35" s="116"/>
      <c r="F35" s="42"/>
      <c r="G35" s="42"/>
      <c r="H35" s="42"/>
      <c r="I35" s="42"/>
      <c r="J35" s="42"/>
      <c r="K35" s="119"/>
      <c r="L35" s="116"/>
      <c r="M35" s="99">
        <f t="shared" si="0"/>
        <v>0</v>
      </c>
      <c r="N35" s="108"/>
    </row>
    <row r="36" spans="1:14" s="8" customFormat="1" ht="17.100000000000001" customHeight="1" thickBot="1">
      <c r="A36" s="120"/>
      <c r="B36" s="101"/>
      <c r="C36" s="102"/>
      <c r="D36" s="103" t="s">
        <v>15</v>
      </c>
      <c r="E36" s="24">
        <f>SUM(E6:E35)</f>
        <v>230</v>
      </c>
      <c r="F36" s="24">
        <f t="shared" ref="F36:M36" si="1">SUM(F6:F35)</f>
        <v>0</v>
      </c>
      <c r="G36" s="24">
        <f t="shared" si="1"/>
        <v>200</v>
      </c>
      <c r="H36" s="24">
        <f t="shared" si="1"/>
        <v>0</v>
      </c>
      <c r="I36" s="24">
        <f t="shared" si="1"/>
        <v>0</v>
      </c>
      <c r="J36" s="24">
        <f t="shared" si="1"/>
        <v>0</v>
      </c>
      <c r="K36" s="24">
        <f t="shared" si="1"/>
        <v>0</v>
      </c>
      <c r="L36" s="24">
        <f t="shared" si="1"/>
        <v>0</v>
      </c>
      <c r="M36" s="23">
        <f t="shared" si="1"/>
        <v>430</v>
      </c>
      <c r="N36" s="120"/>
    </row>
    <row r="37" spans="1:14" ht="17.100000000000001" customHeight="1" thickBot="1">
      <c r="A37" s="25"/>
      <c r="B37" s="45"/>
      <c r="C37" s="45"/>
      <c r="D37" s="25"/>
      <c r="E37" s="121"/>
      <c r="F37" s="25"/>
      <c r="G37" s="25"/>
      <c r="H37" s="25"/>
      <c r="I37" s="25"/>
      <c r="J37" s="25"/>
      <c r="K37" s="25"/>
      <c r="L37" s="25"/>
      <c r="M37" s="100">
        <f>SUM(E36:L36)</f>
        <v>430</v>
      </c>
      <c r="N37" s="25"/>
    </row>
    <row r="38" spans="1:14" ht="17.100000000000001" customHeight="1">
      <c r="A38" s="25"/>
      <c r="B38" s="45"/>
      <c r="C38" s="4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ht="17.100000000000001" customHeight="1">
      <c r="A39" s="25"/>
      <c r="B39" s="45"/>
      <c r="C39" s="4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ht="17.100000000000001" customHeight="1">
      <c r="A40" s="25"/>
      <c r="B40" s="45"/>
      <c r="C40" s="4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ht="17.100000000000001" customHeight="1">
      <c r="A41" s="25"/>
      <c r="B41" s="45"/>
      <c r="C41" s="4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ht="17.100000000000001" customHeight="1"/>
    <row r="43" spans="1:14" ht="17.100000000000001" customHeight="1"/>
    <row r="44" spans="1:14" ht="17.100000000000001" customHeight="1"/>
    <row r="45" spans="1:14" ht="17.100000000000001" customHeight="1"/>
  </sheetData>
  <sheetProtection algorithmName="SHA-512" hashValue="OQcbyVpSzxwQoCWW8znIc8cymsAC8u2CbfGV6dB5VNknVkKoSAz2a+ytOrQoX41UlKrxh0jRhPTUu5X7xL+8Kg==" saltValue="w0GQPJFg8+27sNfQTtC03A==" spinCount="100000" sheet="1" selectLockedCells="1"/>
  <protectedRanges>
    <protectedRange algorithmName="SHA-512" hashValue="R8H/q8MDQCqlRmwErE4TOTbSXqG/kbDeJT74AWyYWoN0RCIXHHGN7Yf2BQERMHCtlLRnyw4XsyxDMq23pBpDAw==" saltValue="ymBMqY0OQPKxuu3nLwjxFA==" spinCount="100000" sqref="B6:L35" name="Range1"/>
  </protectedRanges>
  <mergeCells count="4">
    <mergeCell ref="B1:M1"/>
    <mergeCell ref="B3:C3"/>
    <mergeCell ref="D3:K3"/>
    <mergeCell ref="D2:K2"/>
  </mergeCells>
  <phoneticPr fontId="11" type="noConversion"/>
  <printOptions horizontalCentered="1" verticalCentered="1"/>
  <pageMargins left="0.23622047244094491" right="0.23622047244094491" top="0.35433070866141736" bottom="0.35433070866141736" header="0" footer="0"/>
  <pageSetup paperSize="9" scale="8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6EA30-8A7B-42F4-A64F-A68BE738192E}">
  <sheetPr>
    <pageSetUpPr fitToPage="1"/>
  </sheetPr>
  <dimension ref="A1:R52"/>
  <sheetViews>
    <sheetView zoomScaleNormal="100" workbookViewId="0">
      <pane xSplit="1" ySplit="4" topLeftCell="B5" activePane="bottomRight" state="frozen"/>
      <selection activeCell="E33" sqref="E33"/>
      <selection pane="topRight" activeCell="E33" sqref="E33"/>
      <selection pane="bottomLeft" activeCell="E33" sqref="E33"/>
      <selection pane="bottomRight" activeCell="H7" sqref="H7"/>
    </sheetView>
  </sheetViews>
  <sheetFormatPr defaultRowHeight="12.75"/>
  <cols>
    <col min="1" max="1" width="1.140625" customWidth="1"/>
    <col min="2" max="2" width="14" style="13" customWidth="1"/>
    <col min="3" max="3" width="10.85546875" style="10" customWidth="1"/>
    <col min="4" max="4" width="14.7109375" style="12" customWidth="1"/>
    <col min="5" max="5" width="24.85546875" customWidth="1"/>
    <col min="6" max="16" width="12.7109375" customWidth="1"/>
    <col min="17" max="17" width="2.140625" customWidth="1"/>
  </cols>
  <sheetData>
    <row r="1" spans="1:18" ht="15.75">
      <c r="A1" s="1"/>
      <c r="B1" s="266" t="s">
        <v>11</v>
      </c>
      <c r="C1" s="267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9"/>
      <c r="O1" s="273" t="s">
        <v>60</v>
      </c>
      <c r="P1" s="274"/>
      <c r="Q1" s="25"/>
      <c r="R1" s="25"/>
    </row>
    <row r="2" spans="1:18" ht="15.75">
      <c r="A2" s="1"/>
      <c r="B2" s="270" t="s">
        <v>20</v>
      </c>
      <c r="C2" s="271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66"/>
      <c r="O2" s="275"/>
      <c r="P2" s="276"/>
      <c r="Q2" s="25"/>
      <c r="R2" s="25"/>
    </row>
    <row r="3" spans="1:18" ht="16.5" thickBot="1">
      <c r="A3" s="2"/>
      <c r="B3" s="67" t="s">
        <v>13</v>
      </c>
      <c r="C3" s="68"/>
      <c r="D3" s="69"/>
      <c r="E3" s="48" t="str">
        <f>+Summary!D3</f>
        <v>Living Hope</v>
      </c>
      <c r="F3" s="70"/>
      <c r="G3" s="70"/>
      <c r="H3" s="70"/>
      <c r="I3" s="70"/>
      <c r="J3" s="70"/>
      <c r="K3" s="70"/>
      <c r="L3" s="70"/>
      <c r="M3" s="49">
        <f>+Summary!D1</f>
        <v>45230</v>
      </c>
      <c r="N3" s="71"/>
      <c r="O3" s="277"/>
      <c r="P3" s="278"/>
      <c r="Q3" s="25"/>
      <c r="R3" s="25"/>
    </row>
    <row r="4" spans="1:18" ht="39" thickBot="1">
      <c r="A4" s="3"/>
      <c r="B4" s="72" t="s">
        <v>61</v>
      </c>
      <c r="C4" s="73" t="s">
        <v>32</v>
      </c>
      <c r="D4" s="74" t="s">
        <v>14</v>
      </c>
      <c r="E4" s="74" t="s">
        <v>19</v>
      </c>
      <c r="F4" s="75" t="s">
        <v>16</v>
      </c>
      <c r="G4" s="50" t="str">
        <f>+Summary!J28</f>
        <v>4.2 Missions</v>
      </c>
      <c r="H4" s="51" t="str">
        <f>+Summary!J29</f>
        <v>4.3 Welfare</v>
      </c>
      <c r="I4" s="50" t="str">
        <f>+Summary!J30</f>
        <v>4.4 Seniors</v>
      </c>
      <c r="J4" s="50" t="str">
        <f>+Summary!J31</f>
        <v>4.5 Youth</v>
      </c>
      <c r="K4" s="50" t="str">
        <f>+Summary!J32</f>
        <v>4.6 Children's Ministry</v>
      </c>
      <c r="L4" s="50" t="str">
        <f>+Summary!J33</f>
        <v>4.7 Building Fund</v>
      </c>
      <c r="M4" s="52" t="str">
        <f>+Summary!J19</f>
        <v>4.8 Other</v>
      </c>
      <c r="N4" s="76" t="s">
        <v>1</v>
      </c>
      <c r="O4" s="77" t="s">
        <v>31</v>
      </c>
      <c r="P4" s="77" t="s">
        <v>33</v>
      </c>
      <c r="Q4" s="25"/>
      <c r="R4" s="25"/>
    </row>
    <row r="5" spans="1:18" ht="15">
      <c r="A5" s="3"/>
      <c r="B5" s="26">
        <v>45346</v>
      </c>
      <c r="C5" s="27" t="s">
        <v>64</v>
      </c>
      <c r="D5" s="28">
        <v>123</v>
      </c>
      <c r="E5" s="29" t="s">
        <v>65</v>
      </c>
      <c r="F5" s="30">
        <v>200</v>
      </c>
      <c r="G5" s="31"/>
      <c r="H5" s="31"/>
      <c r="I5" s="31"/>
      <c r="J5" s="31"/>
      <c r="K5" s="31"/>
      <c r="L5" s="31"/>
      <c r="M5" s="31"/>
      <c r="N5" s="53">
        <f>SUM(F5:M5)</f>
        <v>200</v>
      </c>
      <c r="O5" s="54">
        <f>IF(C5="I",+N5,0)</f>
        <v>200</v>
      </c>
      <c r="P5" s="55">
        <f>IF(C5="d",+N5,0)</f>
        <v>0</v>
      </c>
      <c r="Q5" s="25"/>
      <c r="R5" s="25"/>
    </row>
    <row r="6" spans="1:18" ht="15">
      <c r="A6" s="3"/>
      <c r="B6" s="32">
        <v>45346</v>
      </c>
      <c r="C6" s="33" t="s">
        <v>66</v>
      </c>
      <c r="D6" s="34">
        <v>124</v>
      </c>
      <c r="E6" s="29" t="s">
        <v>67</v>
      </c>
      <c r="F6" s="30">
        <v>2000</v>
      </c>
      <c r="G6" s="35"/>
      <c r="H6" s="35">
        <v>100</v>
      </c>
      <c r="I6" s="35"/>
      <c r="J6" s="35"/>
      <c r="K6" s="35"/>
      <c r="L6" s="35"/>
      <c r="M6" s="35"/>
      <c r="N6" s="53">
        <f t="shared" ref="N6:N46" si="0">SUM(F6:M6)</f>
        <v>2100</v>
      </c>
      <c r="O6" s="56">
        <f t="shared" ref="O6:O46" si="1">IF(C6="I",+N6,0)</f>
        <v>0</v>
      </c>
      <c r="P6" s="57">
        <f t="shared" ref="P6:P46" si="2">IF(C6="d",+N6,0)</f>
        <v>2100</v>
      </c>
      <c r="Q6" s="25"/>
      <c r="R6" s="25"/>
    </row>
    <row r="7" spans="1:18" ht="15">
      <c r="A7" s="3"/>
      <c r="B7" s="32"/>
      <c r="C7" s="33"/>
      <c r="D7" s="34"/>
      <c r="E7" s="29"/>
      <c r="F7" s="30"/>
      <c r="G7" s="35"/>
      <c r="H7" s="35"/>
      <c r="I7" s="35"/>
      <c r="J7" s="35"/>
      <c r="K7" s="35"/>
      <c r="L7" s="35"/>
      <c r="M7" s="35"/>
      <c r="N7" s="53">
        <f t="shared" si="0"/>
        <v>0</v>
      </c>
      <c r="O7" s="56">
        <f t="shared" si="1"/>
        <v>0</v>
      </c>
      <c r="P7" s="57">
        <f t="shared" si="2"/>
        <v>0</v>
      </c>
      <c r="Q7" s="25"/>
      <c r="R7" s="25"/>
    </row>
    <row r="8" spans="1:18" ht="15">
      <c r="A8" s="3"/>
      <c r="B8" s="32"/>
      <c r="C8" s="33"/>
      <c r="D8" s="34"/>
      <c r="E8" s="29"/>
      <c r="F8" s="30"/>
      <c r="G8" s="35"/>
      <c r="H8" s="35"/>
      <c r="I8" s="35"/>
      <c r="J8" s="35"/>
      <c r="K8" s="35"/>
      <c r="L8" s="35"/>
      <c r="M8" s="35"/>
      <c r="N8" s="53">
        <f t="shared" si="0"/>
        <v>0</v>
      </c>
      <c r="O8" s="56">
        <f t="shared" si="1"/>
        <v>0</v>
      </c>
      <c r="P8" s="57">
        <f t="shared" si="2"/>
        <v>0</v>
      </c>
      <c r="Q8" s="25"/>
      <c r="R8" s="25"/>
    </row>
    <row r="9" spans="1:18" ht="15">
      <c r="A9" s="3"/>
      <c r="B9" s="32"/>
      <c r="C9" s="33"/>
      <c r="D9" s="36"/>
      <c r="E9" s="37"/>
      <c r="F9" s="30"/>
      <c r="G9" s="35"/>
      <c r="H9" s="35"/>
      <c r="I9" s="35"/>
      <c r="J9" s="35"/>
      <c r="K9" s="35"/>
      <c r="L9" s="35"/>
      <c r="M9" s="35"/>
      <c r="N9" s="53">
        <f t="shared" si="0"/>
        <v>0</v>
      </c>
      <c r="O9" s="56">
        <f t="shared" si="1"/>
        <v>0</v>
      </c>
      <c r="P9" s="57">
        <f t="shared" si="2"/>
        <v>0</v>
      </c>
      <c r="Q9" s="25"/>
      <c r="R9" s="25"/>
    </row>
    <row r="10" spans="1:18" ht="15">
      <c r="A10" s="3"/>
      <c r="B10" s="32"/>
      <c r="C10" s="33"/>
      <c r="D10" s="34"/>
      <c r="E10" s="29"/>
      <c r="F10" s="30"/>
      <c r="G10" s="35"/>
      <c r="H10" s="35"/>
      <c r="I10" s="35"/>
      <c r="J10" s="35"/>
      <c r="K10" s="35"/>
      <c r="L10" s="35"/>
      <c r="M10" s="35"/>
      <c r="N10" s="53">
        <f t="shared" si="0"/>
        <v>0</v>
      </c>
      <c r="O10" s="56">
        <f t="shared" si="1"/>
        <v>0</v>
      </c>
      <c r="P10" s="57">
        <f t="shared" si="2"/>
        <v>0</v>
      </c>
      <c r="Q10" s="25"/>
      <c r="R10" s="25"/>
    </row>
    <row r="11" spans="1:18" ht="15">
      <c r="A11" s="3"/>
      <c r="B11" s="32"/>
      <c r="C11" s="33"/>
      <c r="D11" s="34"/>
      <c r="E11" s="29"/>
      <c r="F11" s="30"/>
      <c r="G11" s="35"/>
      <c r="H11" s="35"/>
      <c r="I11" s="35"/>
      <c r="J11" s="35"/>
      <c r="K11" s="35"/>
      <c r="L11" s="35"/>
      <c r="M11" s="35"/>
      <c r="N11" s="53">
        <f t="shared" si="0"/>
        <v>0</v>
      </c>
      <c r="O11" s="56">
        <f t="shared" si="1"/>
        <v>0</v>
      </c>
      <c r="P11" s="57">
        <f t="shared" si="2"/>
        <v>0</v>
      </c>
      <c r="Q11" s="25"/>
      <c r="R11" s="25"/>
    </row>
    <row r="12" spans="1:18" ht="15">
      <c r="A12" s="3"/>
      <c r="B12" s="32"/>
      <c r="C12" s="33"/>
      <c r="D12" s="34"/>
      <c r="E12" s="29"/>
      <c r="F12" s="30"/>
      <c r="G12" s="35"/>
      <c r="H12" s="35"/>
      <c r="I12" s="35"/>
      <c r="J12" s="35"/>
      <c r="K12" s="35"/>
      <c r="L12" s="35"/>
      <c r="M12" s="35"/>
      <c r="N12" s="53">
        <f t="shared" si="0"/>
        <v>0</v>
      </c>
      <c r="O12" s="56">
        <f t="shared" si="1"/>
        <v>0</v>
      </c>
      <c r="P12" s="57">
        <f t="shared" si="2"/>
        <v>0</v>
      </c>
      <c r="Q12" s="25"/>
      <c r="R12" s="25"/>
    </row>
    <row r="13" spans="1:18" ht="15">
      <c r="A13" s="3"/>
      <c r="B13" s="32"/>
      <c r="C13" s="33"/>
      <c r="D13" s="34"/>
      <c r="E13" s="29"/>
      <c r="F13" s="30"/>
      <c r="G13" s="35"/>
      <c r="H13" s="35"/>
      <c r="I13" s="35"/>
      <c r="J13" s="35"/>
      <c r="K13" s="35"/>
      <c r="L13" s="35"/>
      <c r="M13" s="35"/>
      <c r="N13" s="53">
        <f t="shared" si="0"/>
        <v>0</v>
      </c>
      <c r="O13" s="56">
        <f t="shared" si="1"/>
        <v>0</v>
      </c>
      <c r="P13" s="57">
        <f t="shared" si="2"/>
        <v>0</v>
      </c>
      <c r="Q13" s="25"/>
      <c r="R13" s="25"/>
    </row>
    <row r="14" spans="1:18" ht="15">
      <c r="A14" s="3"/>
      <c r="B14" s="32"/>
      <c r="C14" s="33"/>
      <c r="D14" s="34"/>
      <c r="E14" s="29"/>
      <c r="F14" s="30"/>
      <c r="G14" s="35"/>
      <c r="H14" s="35"/>
      <c r="I14" s="35"/>
      <c r="J14" s="35"/>
      <c r="K14" s="35"/>
      <c r="L14" s="35"/>
      <c r="M14" s="35"/>
      <c r="N14" s="53">
        <f t="shared" si="0"/>
        <v>0</v>
      </c>
      <c r="O14" s="56">
        <f t="shared" si="1"/>
        <v>0</v>
      </c>
      <c r="P14" s="57">
        <f t="shared" si="2"/>
        <v>0</v>
      </c>
      <c r="Q14" s="25"/>
      <c r="R14" s="25"/>
    </row>
    <row r="15" spans="1:18" ht="15">
      <c r="A15" s="3"/>
      <c r="B15" s="32"/>
      <c r="C15" s="33"/>
      <c r="D15" s="34"/>
      <c r="E15" s="29"/>
      <c r="F15" s="30"/>
      <c r="G15" s="35"/>
      <c r="H15" s="35"/>
      <c r="I15" s="35"/>
      <c r="J15" s="35"/>
      <c r="K15" s="35"/>
      <c r="L15" s="35"/>
      <c r="M15" s="35"/>
      <c r="N15" s="53">
        <f t="shared" si="0"/>
        <v>0</v>
      </c>
      <c r="O15" s="56">
        <f t="shared" si="1"/>
        <v>0</v>
      </c>
      <c r="P15" s="57">
        <f t="shared" si="2"/>
        <v>0</v>
      </c>
      <c r="Q15" s="25"/>
      <c r="R15" s="25"/>
    </row>
    <row r="16" spans="1:18" ht="15">
      <c r="A16" s="3"/>
      <c r="B16" s="32"/>
      <c r="C16" s="33"/>
      <c r="D16" s="34"/>
      <c r="E16" s="29"/>
      <c r="F16" s="30"/>
      <c r="G16" s="35"/>
      <c r="H16" s="35"/>
      <c r="I16" s="35"/>
      <c r="J16" s="35"/>
      <c r="K16" s="35"/>
      <c r="L16" s="35"/>
      <c r="M16" s="35"/>
      <c r="N16" s="53">
        <f t="shared" si="0"/>
        <v>0</v>
      </c>
      <c r="O16" s="56">
        <f t="shared" si="1"/>
        <v>0</v>
      </c>
      <c r="P16" s="57">
        <f t="shared" si="2"/>
        <v>0</v>
      </c>
      <c r="Q16" s="25"/>
      <c r="R16" s="25"/>
    </row>
    <row r="17" spans="1:18" ht="15">
      <c r="A17" s="3"/>
      <c r="B17" s="32"/>
      <c r="C17" s="33"/>
      <c r="D17" s="34"/>
      <c r="E17" s="29"/>
      <c r="F17" s="30"/>
      <c r="G17" s="35"/>
      <c r="H17" s="35"/>
      <c r="I17" s="35"/>
      <c r="J17" s="35"/>
      <c r="K17" s="35"/>
      <c r="L17" s="35"/>
      <c r="M17" s="35"/>
      <c r="N17" s="53">
        <f t="shared" si="0"/>
        <v>0</v>
      </c>
      <c r="O17" s="56">
        <f t="shared" si="1"/>
        <v>0</v>
      </c>
      <c r="P17" s="57">
        <f t="shared" si="2"/>
        <v>0</v>
      </c>
      <c r="Q17" s="25"/>
      <c r="R17" s="25"/>
    </row>
    <row r="18" spans="1:18" ht="15">
      <c r="A18" s="3"/>
      <c r="B18" s="32"/>
      <c r="C18" s="33"/>
      <c r="D18" s="34"/>
      <c r="E18" s="29"/>
      <c r="F18" s="30"/>
      <c r="G18" s="35"/>
      <c r="H18" s="35"/>
      <c r="I18" s="35"/>
      <c r="J18" s="35"/>
      <c r="K18" s="35"/>
      <c r="L18" s="35"/>
      <c r="M18" s="35"/>
      <c r="N18" s="53">
        <f t="shared" si="0"/>
        <v>0</v>
      </c>
      <c r="O18" s="56">
        <f t="shared" si="1"/>
        <v>0</v>
      </c>
      <c r="P18" s="57">
        <f t="shared" si="2"/>
        <v>0</v>
      </c>
      <c r="Q18" s="25"/>
      <c r="R18" s="25"/>
    </row>
    <row r="19" spans="1:18" ht="15">
      <c r="A19" s="3"/>
      <c r="B19" s="32"/>
      <c r="C19" s="33"/>
      <c r="D19" s="34"/>
      <c r="E19" s="29"/>
      <c r="F19" s="30"/>
      <c r="G19" s="35"/>
      <c r="H19" s="35"/>
      <c r="I19" s="35"/>
      <c r="J19" s="35"/>
      <c r="K19" s="35"/>
      <c r="L19" s="35"/>
      <c r="M19" s="35"/>
      <c r="N19" s="53">
        <f t="shared" si="0"/>
        <v>0</v>
      </c>
      <c r="O19" s="56">
        <f t="shared" si="1"/>
        <v>0</v>
      </c>
      <c r="P19" s="57">
        <f t="shared" si="2"/>
        <v>0</v>
      </c>
      <c r="Q19" s="25"/>
      <c r="R19" s="25"/>
    </row>
    <row r="20" spans="1:18" ht="15">
      <c r="A20" s="3"/>
      <c r="B20" s="32"/>
      <c r="C20" s="33"/>
      <c r="D20" s="36"/>
      <c r="E20" s="37"/>
      <c r="F20" s="30"/>
      <c r="G20" s="35"/>
      <c r="H20" s="35"/>
      <c r="I20" s="35"/>
      <c r="J20" s="35"/>
      <c r="K20" s="35"/>
      <c r="L20" s="35"/>
      <c r="M20" s="35"/>
      <c r="N20" s="53">
        <f t="shared" si="0"/>
        <v>0</v>
      </c>
      <c r="O20" s="56">
        <f t="shared" si="1"/>
        <v>0</v>
      </c>
      <c r="P20" s="57">
        <f t="shared" si="2"/>
        <v>0</v>
      </c>
      <c r="Q20" s="25"/>
      <c r="R20" s="25"/>
    </row>
    <row r="21" spans="1:18" ht="15">
      <c r="A21" s="3"/>
      <c r="B21" s="32"/>
      <c r="C21" s="33"/>
      <c r="D21" s="34"/>
      <c r="E21" s="29"/>
      <c r="F21" s="30"/>
      <c r="G21" s="35"/>
      <c r="H21" s="35"/>
      <c r="I21" s="35"/>
      <c r="J21" s="35"/>
      <c r="K21" s="35"/>
      <c r="L21" s="35"/>
      <c r="M21" s="35"/>
      <c r="N21" s="53">
        <f t="shared" si="0"/>
        <v>0</v>
      </c>
      <c r="O21" s="56">
        <f t="shared" si="1"/>
        <v>0</v>
      </c>
      <c r="P21" s="57">
        <f t="shared" si="2"/>
        <v>0</v>
      </c>
      <c r="Q21" s="25"/>
      <c r="R21" s="25"/>
    </row>
    <row r="22" spans="1:18" ht="15">
      <c r="A22" s="3"/>
      <c r="B22" s="32"/>
      <c r="C22" s="33"/>
      <c r="D22" s="34"/>
      <c r="E22" s="29"/>
      <c r="F22" s="30"/>
      <c r="G22" s="35"/>
      <c r="H22" s="35"/>
      <c r="I22" s="35"/>
      <c r="J22" s="35"/>
      <c r="K22" s="35"/>
      <c r="L22" s="35"/>
      <c r="M22" s="35"/>
      <c r="N22" s="53">
        <f t="shared" si="0"/>
        <v>0</v>
      </c>
      <c r="O22" s="56">
        <f t="shared" si="1"/>
        <v>0</v>
      </c>
      <c r="P22" s="57">
        <f t="shared" si="2"/>
        <v>0</v>
      </c>
      <c r="Q22" s="25"/>
      <c r="R22" s="25"/>
    </row>
    <row r="23" spans="1:18" ht="15">
      <c r="A23" s="3"/>
      <c r="B23" s="32"/>
      <c r="C23" s="33"/>
      <c r="D23" s="34"/>
      <c r="E23" s="29"/>
      <c r="F23" s="30"/>
      <c r="G23" s="35"/>
      <c r="H23" s="35"/>
      <c r="I23" s="35"/>
      <c r="J23" s="35"/>
      <c r="K23" s="35"/>
      <c r="L23" s="35"/>
      <c r="M23" s="35"/>
      <c r="N23" s="53">
        <f t="shared" si="0"/>
        <v>0</v>
      </c>
      <c r="O23" s="56">
        <f t="shared" si="1"/>
        <v>0</v>
      </c>
      <c r="P23" s="57">
        <f t="shared" si="2"/>
        <v>0</v>
      </c>
      <c r="Q23" s="25"/>
      <c r="R23" s="25"/>
    </row>
    <row r="24" spans="1:18" ht="15">
      <c r="A24" s="3"/>
      <c r="B24" s="32"/>
      <c r="C24" s="33"/>
      <c r="D24" s="34"/>
      <c r="E24" s="29"/>
      <c r="F24" s="30"/>
      <c r="G24" s="35"/>
      <c r="H24" s="35"/>
      <c r="I24" s="35"/>
      <c r="J24" s="35"/>
      <c r="K24" s="35"/>
      <c r="L24" s="35"/>
      <c r="M24" s="35"/>
      <c r="N24" s="53">
        <f t="shared" si="0"/>
        <v>0</v>
      </c>
      <c r="O24" s="56">
        <f t="shared" si="1"/>
        <v>0</v>
      </c>
      <c r="P24" s="57">
        <f t="shared" si="2"/>
        <v>0</v>
      </c>
      <c r="Q24" s="25"/>
      <c r="R24" s="25"/>
    </row>
    <row r="25" spans="1:18" ht="15">
      <c r="A25" s="3"/>
      <c r="B25" s="32"/>
      <c r="C25" s="33"/>
      <c r="D25" s="34"/>
      <c r="E25" s="29"/>
      <c r="F25" s="30"/>
      <c r="G25" s="35"/>
      <c r="H25" s="35"/>
      <c r="I25" s="35"/>
      <c r="J25" s="35"/>
      <c r="K25" s="35"/>
      <c r="L25" s="35"/>
      <c r="M25" s="35"/>
      <c r="N25" s="53">
        <f t="shared" si="0"/>
        <v>0</v>
      </c>
      <c r="O25" s="56">
        <f t="shared" si="1"/>
        <v>0</v>
      </c>
      <c r="P25" s="57">
        <f t="shared" si="2"/>
        <v>0</v>
      </c>
      <c r="Q25" s="25"/>
      <c r="R25" s="25"/>
    </row>
    <row r="26" spans="1:18" ht="15">
      <c r="A26" s="3"/>
      <c r="B26" s="32"/>
      <c r="C26" s="33"/>
      <c r="D26" s="34"/>
      <c r="E26" s="29"/>
      <c r="F26" s="30"/>
      <c r="G26" s="35"/>
      <c r="H26" s="35"/>
      <c r="I26" s="35"/>
      <c r="J26" s="35"/>
      <c r="K26" s="35"/>
      <c r="L26" s="35"/>
      <c r="M26" s="35"/>
      <c r="N26" s="53">
        <f t="shared" si="0"/>
        <v>0</v>
      </c>
      <c r="O26" s="56">
        <f t="shared" si="1"/>
        <v>0</v>
      </c>
      <c r="P26" s="57">
        <f t="shared" si="2"/>
        <v>0</v>
      </c>
      <c r="Q26" s="25"/>
      <c r="R26" s="25"/>
    </row>
    <row r="27" spans="1:18" ht="15">
      <c r="A27" s="3"/>
      <c r="B27" s="32"/>
      <c r="C27" s="33"/>
      <c r="D27" s="34"/>
      <c r="E27" s="29"/>
      <c r="F27" s="30"/>
      <c r="G27" s="35"/>
      <c r="H27" s="35"/>
      <c r="I27" s="35"/>
      <c r="J27" s="35"/>
      <c r="K27" s="35"/>
      <c r="L27" s="35"/>
      <c r="M27" s="35"/>
      <c r="N27" s="53">
        <f t="shared" si="0"/>
        <v>0</v>
      </c>
      <c r="O27" s="56">
        <f t="shared" si="1"/>
        <v>0</v>
      </c>
      <c r="P27" s="57">
        <f t="shared" si="2"/>
        <v>0</v>
      </c>
      <c r="Q27" s="25"/>
      <c r="R27" s="25"/>
    </row>
    <row r="28" spans="1:18" ht="15">
      <c r="A28" s="3"/>
      <c r="B28" s="32"/>
      <c r="C28" s="33"/>
      <c r="D28" s="34"/>
      <c r="E28" s="29"/>
      <c r="F28" s="30"/>
      <c r="G28" s="35"/>
      <c r="H28" s="35"/>
      <c r="I28" s="35"/>
      <c r="J28" s="35"/>
      <c r="K28" s="35"/>
      <c r="L28" s="35"/>
      <c r="M28" s="35"/>
      <c r="N28" s="53">
        <f t="shared" si="0"/>
        <v>0</v>
      </c>
      <c r="O28" s="56">
        <f t="shared" si="1"/>
        <v>0</v>
      </c>
      <c r="P28" s="57">
        <f t="shared" si="2"/>
        <v>0</v>
      </c>
      <c r="Q28" s="25"/>
      <c r="R28" s="25"/>
    </row>
    <row r="29" spans="1:18" ht="15">
      <c r="A29" s="3"/>
      <c r="B29" s="32"/>
      <c r="C29" s="33"/>
      <c r="D29" s="34"/>
      <c r="E29" s="29"/>
      <c r="F29" s="30"/>
      <c r="G29" s="35"/>
      <c r="H29" s="35"/>
      <c r="I29" s="35"/>
      <c r="J29" s="35"/>
      <c r="K29" s="35"/>
      <c r="L29" s="35"/>
      <c r="M29" s="35"/>
      <c r="N29" s="53">
        <f t="shared" si="0"/>
        <v>0</v>
      </c>
      <c r="O29" s="56">
        <f t="shared" si="1"/>
        <v>0</v>
      </c>
      <c r="P29" s="57">
        <f t="shared" si="2"/>
        <v>0</v>
      </c>
      <c r="Q29" s="25"/>
      <c r="R29" s="25"/>
    </row>
    <row r="30" spans="1:18" ht="15">
      <c r="A30" s="3"/>
      <c r="B30" s="32"/>
      <c r="C30" s="33"/>
      <c r="D30" s="36"/>
      <c r="E30" s="37"/>
      <c r="F30" s="30"/>
      <c r="G30" s="35"/>
      <c r="H30" s="35"/>
      <c r="I30" s="35"/>
      <c r="J30" s="35"/>
      <c r="K30" s="35"/>
      <c r="L30" s="35"/>
      <c r="M30" s="35"/>
      <c r="N30" s="53">
        <f t="shared" si="0"/>
        <v>0</v>
      </c>
      <c r="O30" s="56">
        <f t="shared" si="1"/>
        <v>0</v>
      </c>
      <c r="P30" s="57">
        <f t="shared" si="2"/>
        <v>0</v>
      </c>
      <c r="Q30" s="25"/>
      <c r="R30" s="25"/>
    </row>
    <row r="31" spans="1:18" ht="15">
      <c r="A31" s="3"/>
      <c r="B31" s="32"/>
      <c r="C31" s="33"/>
      <c r="D31" s="34"/>
      <c r="E31" s="29"/>
      <c r="F31" s="30"/>
      <c r="G31" s="35"/>
      <c r="H31" s="35"/>
      <c r="I31" s="35"/>
      <c r="J31" s="35"/>
      <c r="K31" s="35"/>
      <c r="L31" s="35"/>
      <c r="M31" s="35"/>
      <c r="N31" s="53">
        <f t="shared" si="0"/>
        <v>0</v>
      </c>
      <c r="O31" s="56">
        <f t="shared" si="1"/>
        <v>0</v>
      </c>
      <c r="P31" s="57">
        <f t="shared" si="2"/>
        <v>0</v>
      </c>
      <c r="Q31" s="25"/>
      <c r="R31" s="25"/>
    </row>
    <row r="32" spans="1:18" ht="15">
      <c r="A32" s="3"/>
      <c r="B32" s="32"/>
      <c r="C32" s="33"/>
      <c r="D32" s="36"/>
      <c r="E32" s="37"/>
      <c r="F32" s="30"/>
      <c r="G32" s="35"/>
      <c r="H32" s="35"/>
      <c r="I32" s="35"/>
      <c r="J32" s="35"/>
      <c r="K32" s="35"/>
      <c r="L32" s="35"/>
      <c r="M32" s="35"/>
      <c r="N32" s="53">
        <f t="shared" si="0"/>
        <v>0</v>
      </c>
      <c r="O32" s="56">
        <f t="shared" si="1"/>
        <v>0</v>
      </c>
      <c r="P32" s="57">
        <f t="shared" si="2"/>
        <v>0</v>
      </c>
      <c r="Q32" s="25"/>
      <c r="R32" s="25"/>
    </row>
    <row r="33" spans="1:18" ht="15">
      <c r="A33" s="3"/>
      <c r="B33" s="32"/>
      <c r="C33" s="33"/>
      <c r="D33" s="36"/>
      <c r="E33" s="37"/>
      <c r="F33" s="30"/>
      <c r="G33" s="35"/>
      <c r="H33" s="35"/>
      <c r="I33" s="35"/>
      <c r="J33" s="35"/>
      <c r="K33" s="35"/>
      <c r="L33" s="35"/>
      <c r="M33" s="35"/>
      <c r="N33" s="53">
        <f t="shared" si="0"/>
        <v>0</v>
      </c>
      <c r="O33" s="56">
        <f t="shared" si="1"/>
        <v>0</v>
      </c>
      <c r="P33" s="57">
        <f t="shared" si="2"/>
        <v>0</v>
      </c>
      <c r="Q33" s="25"/>
      <c r="R33" s="25"/>
    </row>
    <row r="34" spans="1:18" ht="15">
      <c r="A34" s="3"/>
      <c r="B34" s="32"/>
      <c r="C34" s="33"/>
      <c r="D34" s="34"/>
      <c r="E34" s="29"/>
      <c r="F34" s="30"/>
      <c r="G34" s="35"/>
      <c r="H34" s="35"/>
      <c r="I34" s="35"/>
      <c r="J34" s="35"/>
      <c r="K34" s="35"/>
      <c r="L34" s="35"/>
      <c r="M34" s="35"/>
      <c r="N34" s="53">
        <f t="shared" si="0"/>
        <v>0</v>
      </c>
      <c r="O34" s="56">
        <f t="shared" si="1"/>
        <v>0</v>
      </c>
      <c r="P34" s="57">
        <f t="shared" si="2"/>
        <v>0</v>
      </c>
      <c r="Q34" s="25"/>
      <c r="R34" s="25"/>
    </row>
    <row r="35" spans="1:18" ht="15">
      <c r="A35" s="3"/>
      <c r="B35" s="32"/>
      <c r="C35" s="33"/>
      <c r="D35" s="34"/>
      <c r="E35" s="29"/>
      <c r="F35" s="30"/>
      <c r="G35" s="35"/>
      <c r="H35" s="35"/>
      <c r="I35" s="35"/>
      <c r="J35" s="35"/>
      <c r="K35" s="35"/>
      <c r="L35" s="35"/>
      <c r="M35" s="35"/>
      <c r="N35" s="53">
        <f t="shared" si="0"/>
        <v>0</v>
      </c>
      <c r="O35" s="56">
        <f t="shared" si="1"/>
        <v>0</v>
      </c>
      <c r="P35" s="57">
        <f t="shared" si="2"/>
        <v>0</v>
      </c>
      <c r="Q35" s="25"/>
      <c r="R35" s="25"/>
    </row>
    <row r="36" spans="1:18" ht="15">
      <c r="A36" s="3"/>
      <c r="B36" s="32"/>
      <c r="C36" s="33"/>
      <c r="D36" s="34"/>
      <c r="E36" s="29"/>
      <c r="F36" s="30"/>
      <c r="G36" s="35"/>
      <c r="H36" s="35"/>
      <c r="I36" s="35"/>
      <c r="J36" s="35"/>
      <c r="K36" s="35"/>
      <c r="L36" s="35"/>
      <c r="M36" s="35"/>
      <c r="N36" s="53">
        <f t="shared" si="0"/>
        <v>0</v>
      </c>
      <c r="O36" s="56">
        <f t="shared" si="1"/>
        <v>0</v>
      </c>
      <c r="P36" s="57">
        <f t="shared" si="2"/>
        <v>0</v>
      </c>
      <c r="Q36" s="25"/>
      <c r="R36" s="25"/>
    </row>
    <row r="37" spans="1:18" ht="15">
      <c r="A37" s="3"/>
      <c r="B37" s="32"/>
      <c r="C37" s="33"/>
      <c r="D37" s="36"/>
      <c r="E37" s="37"/>
      <c r="F37" s="30"/>
      <c r="G37" s="35"/>
      <c r="H37" s="35"/>
      <c r="I37" s="35"/>
      <c r="J37" s="35"/>
      <c r="K37" s="35"/>
      <c r="L37" s="35"/>
      <c r="M37" s="35"/>
      <c r="N37" s="53">
        <f t="shared" si="0"/>
        <v>0</v>
      </c>
      <c r="O37" s="56">
        <f t="shared" si="1"/>
        <v>0</v>
      </c>
      <c r="P37" s="57">
        <f t="shared" si="2"/>
        <v>0</v>
      </c>
      <c r="Q37" s="25"/>
      <c r="R37" s="25"/>
    </row>
    <row r="38" spans="1:18" ht="15">
      <c r="A38" s="3"/>
      <c r="B38" s="32"/>
      <c r="C38" s="33"/>
      <c r="D38" s="34"/>
      <c r="E38" s="29"/>
      <c r="F38" s="30"/>
      <c r="G38" s="35"/>
      <c r="H38" s="35"/>
      <c r="I38" s="35"/>
      <c r="J38" s="35"/>
      <c r="K38" s="35"/>
      <c r="L38" s="35"/>
      <c r="M38" s="35"/>
      <c r="N38" s="53">
        <f t="shared" si="0"/>
        <v>0</v>
      </c>
      <c r="O38" s="56">
        <f t="shared" si="1"/>
        <v>0</v>
      </c>
      <c r="P38" s="57">
        <f t="shared" si="2"/>
        <v>0</v>
      </c>
      <c r="Q38" s="25"/>
      <c r="R38" s="25"/>
    </row>
    <row r="39" spans="1:18" ht="15">
      <c r="A39" s="3"/>
      <c r="B39" s="32"/>
      <c r="C39" s="33"/>
      <c r="D39" s="34"/>
      <c r="E39" s="29"/>
      <c r="F39" s="30"/>
      <c r="G39" s="35"/>
      <c r="H39" s="35"/>
      <c r="I39" s="35"/>
      <c r="J39" s="35"/>
      <c r="K39" s="35"/>
      <c r="L39" s="35"/>
      <c r="M39" s="35"/>
      <c r="N39" s="53">
        <f t="shared" si="0"/>
        <v>0</v>
      </c>
      <c r="O39" s="56">
        <f t="shared" si="1"/>
        <v>0</v>
      </c>
      <c r="P39" s="57">
        <f t="shared" si="2"/>
        <v>0</v>
      </c>
      <c r="Q39" s="25"/>
      <c r="R39" s="25"/>
    </row>
    <row r="40" spans="1:18" ht="15">
      <c r="A40" s="3"/>
      <c r="B40" s="32"/>
      <c r="C40" s="33"/>
      <c r="D40" s="34"/>
      <c r="E40" s="29"/>
      <c r="F40" s="30"/>
      <c r="G40" s="35"/>
      <c r="H40" s="35"/>
      <c r="I40" s="35"/>
      <c r="J40" s="35"/>
      <c r="K40" s="35"/>
      <c r="L40" s="35"/>
      <c r="M40" s="35"/>
      <c r="N40" s="53">
        <f t="shared" si="0"/>
        <v>0</v>
      </c>
      <c r="O40" s="56">
        <f t="shared" si="1"/>
        <v>0</v>
      </c>
      <c r="P40" s="57">
        <f t="shared" si="2"/>
        <v>0</v>
      </c>
      <c r="Q40" s="25"/>
      <c r="R40" s="25"/>
    </row>
    <row r="41" spans="1:18" ht="15">
      <c r="A41" s="3"/>
      <c r="B41" s="32"/>
      <c r="C41" s="33"/>
      <c r="D41" s="36"/>
      <c r="E41" s="37"/>
      <c r="F41" s="30"/>
      <c r="G41" s="35"/>
      <c r="H41" s="35"/>
      <c r="I41" s="35"/>
      <c r="J41" s="35"/>
      <c r="K41" s="35"/>
      <c r="L41" s="35"/>
      <c r="M41" s="35"/>
      <c r="N41" s="53">
        <f t="shared" si="0"/>
        <v>0</v>
      </c>
      <c r="O41" s="56">
        <f t="shared" si="1"/>
        <v>0</v>
      </c>
      <c r="P41" s="57">
        <f t="shared" si="2"/>
        <v>0</v>
      </c>
      <c r="Q41" s="25"/>
      <c r="R41" s="25"/>
    </row>
    <row r="42" spans="1:18" ht="15">
      <c r="A42" s="3"/>
      <c r="B42" s="32"/>
      <c r="C42" s="33"/>
      <c r="D42" s="36"/>
      <c r="E42" s="37"/>
      <c r="F42" s="30"/>
      <c r="G42" s="35"/>
      <c r="H42" s="35"/>
      <c r="I42" s="35"/>
      <c r="J42" s="35"/>
      <c r="K42" s="35"/>
      <c r="L42" s="35"/>
      <c r="M42" s="35"/>
      <c r="N42" s="53">
        <f t="shared" si="0"/>
        <v>0</v>
      </c>
      <c r="O42" s="56">
        <f t="shared" si="1"/>
        <v>0</v>
      </c>
      <c r="P42" s="57">
        <f t="shared" si="2"/>
        <v>0</v>
      </c>
      <c r="Q42" s="25"/>
      <c r="R42" s="25"/>
    </row>
    <row r="43" spans="1:18" ht="15">
      <c r="A43" s="3"/>
      <c r="B43" s="32"/>
      <c r="C43" s="33"/>
      <c r="D43" s="34"/>
      <c r="E43" s="38"/>
      <c r="F43" s="35"/>
      <c r="G43" s="35"/>
      <c r="H43" s="35"/>
      <c r="I43" s="35"/>
      <c r="J43" s="35"/>
      <c r="K43" s="35"/>
      <c r="L43" s="35"/>
      <c r="M43" s="35"/>
      <c r="N43" s="53">
        <f t="shared" si="0"/>
        <v>0</v>
      </c>
      <c r="O43" s="56">
        <f t="shared" si="1"/>
        <v>0</v>
      </c>
      <c r="P43" s="57">
        <f t="shared" si="2"/>
        <v>0</v>
      </c>
      <c r="Q43" s="25"/>
      <c r="R43" s="25"/>
    </row>
    <row r="44" spans="1:18" ht="15">
      <c r="A44" s="3"/>
      <c r="B44" s="32"/>
      <c r="C44" s="33"/>
      <c r="D44" s="34"/>
      <c r="E44" s="38"/>
      <c r="F44" s="35"/>
      <c r="G44" s="35"/>
      <c r="H44" s="35"/>
      <c r="I44" s="35"/>
      <c r="J44" s="35"/>
      <c r="K44" s="35"/>
      <c r="L44" s="35"/>
      <c r="M44" s="35"/>
      <c r="N44" s="53">
        <f t="shared" si="0"/>
        <v>0</v>
      </c>
      <c r="O44" s="56">
        <f t="shared" si="1"/>
        <v>0</v>
      </c>
      <c r="P44" s="57">
        <f t="shared" si="2"/>
        <v>0</v>
      </c>
      <c r="Q44" s="25"/>
      <c r="R44" s="25"/>
    </row>
    <row r="45" spans="1:18" ht="15">
      <c r="A45" s="3"/>
      <c r="B45" s="32"/>
      <c r="C45" s="33"/>
      <c r="D45" s="34"/>
      <c r="E45" s="38"/>
      <c r="F45" s="35"/>
      <c r="G45" s="35"/>
      <c r="H45" s="35"/>
      <c r="I45" s="35"/>
      <c r="J45" s="35"/>
      <c r="K45" s="35"/>
      <c r="L45" s="35"/>
      <c r="M45" s="35"/>
      <c r="N45" s="53">
        <f t="shared" si="0"/>
        <v>0</v>
      </c>
      <c r="O45" s="56">
        <f t="shared" si="1"/>
        <v>0</v>
      </c>
      <c r="P45" s="57">
        <f t="shared" si="2"/>
        <v>0</v>
      </c>
      <c r="Q45" s="25"/>
      <c r="R45" s="25"/>
    </row>
    <row r="46" spans="1:18" ht="16.5" thickBot="1">
      <c r="A46" s="1"/>
      <c r="B46" s="39"/>
      <c r="C46" s="40"/>
      <c r="D46" s="41"/>
      <c r="E46" s="42"/>
      <c r="F46" s="43"/>
      <c r="G46" s="43"/>
      <c r="H46" s="43"/>
      <c r="I46" s="43"/>
      <c r="J46" s="43"/>
      <c r="K46" s="43"/>
      <c r="L46" s="43"/>
      <c r="M46" s="43"/>
      <c r="N46" s="53">
        <f t="shared" si="0"/>
        <v>0</v>
      </c>
      <c r="O46" s="58">
        <f t="shared" si="1"/>
        <v>0</v>
      </c>
      <c r="P46" s="59">
        <f t="shared" si="2"/>
        <v>0</v>
      </c>
      <c r="Q46" s="25"/>
      <c r="R46" s="25"/>
    </row>
    <row r="47" spans="1:18" ht="15.75" thickBot="1">
      <c r="B47" s="78" t="s">
        <v>15</v>
      </c>
      <c r="C47" s="79"/>
      <c r="D47" s="80"/>
      <c r="E47" s="81"/>
      <c r="F47" s="60">
        <f t="shared" ref="F47:P47" si="3">SUM(F5:F46)</f>
        <v>2200</v>
      </c>
      <c r="G47" s="61">
        <f t="shared" si="3"/>
        <v>0</v>
      </c>
      <c r="H47" s="61">
        <f t="shared" si="3"/>
        <v>100</v>
      </c>
      <c r="I47" s="61">
        <f t="shared" si="3"/>
        <v>0</v>
      </c>
      <c r="J47" s="61">
        <f t="shared" si="3"/>
        <v>0</v>
      </c>
      <c r="K47" s="61">
        <f t="shared" si="3"/>
        <v>0</v>
      </c>
      <c r="L47" s="61">
        <f t="shared" si="3"/>
        <v>0</v>
      </c>
      <c r="M47" s="61">
        <f t="shared" si="3"/>
        <v>0</v>
      </c>
      <c r="N47" s="62">
        <f t="shared" si="3"/>
        <v>2300</v>
      </c>
      <c r="O47" s="63">
        <f t="shared" si="3"/>
        <v>200</v>
      </c>
      <c r="P47" s="64">
        <f t="shared" si="3"/>
        <v>2100</v>
      </c>
      <c r="Q47" s="25"/>
      <c r="R47" s="25"/>
    </row>
    <row r="48" spans="1:18">
      <c r="B48" s="44"/>
      <c r="C48" s="45"/>
      <c r="D48" s="46"/>
      <c r="E48" s="25"/>
      <c r="F48" s="44"/>
      <c r="G48" s="44"/>
      <c r="H48" s="44"/>
      <c r="I48" s="44"/>
      <c r="J48" s="44"/>
      <c r="K48" s="44"/>
      <c r="L48" s="44"/>
      <c r="M48" s="44"/>
      <c r="N48" s="65">
        <f>SUM(F47:M47)</f>
        <v>2300</v>
      </c>
      <c r="O48" s="65">
        <f>+O47+P47</f>
        <v>2300</v>
      </c>
      <c r="P48" s="47"/>
      <c r="Q48" s="25"/>
      <c r="R48" s="25"/>
    </row>
    <row r="49" spans="2:18">
      <c r="B49" s="44"/>
      <c r="C49" s="45"/>
      <c r="D49" s="46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</row>
    <row r="50" spans="2:18">
      <c r="B50" s="44"/>
      <c r="C50" s="45"/>
      <c r="D50" s="46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</row>
    <row r="51" spans="2:18">
      <c r="B51" s="44"/>
      <c r="C51" s="45"/>
      <c r="D51" s="46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</row>
    <row r="52" spans="2:18">
      <c r="B52" s="44"/>
      <c r="C52" s="45"/>
      <c r="D52" s="46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</row>
  </sheetData>
  <sheetProtection algorithmName="SHA-512" hashValue="IT/baZ0LdVQEeRujv1sk4gMZkfd6jSfLIXQHFdeXAU+BW/5L+rryzTHklPkx7NUiZWEifu+VKsEQoVC8TjxLeA==" saltValue="G2bLSJhVkx2a62//iTALaA==" spinCount="100000" sheet="1" insertRows="0" selectLockedCells="1"/>
  <protectedRanges>
    <protectedRange algorithmName="SHA-512" hashValue="xsoIIuLa//prydwZIeP+jgjoha5PQAP7pJydMdnyVFRXku0oZcQpr02LPns1ACvpYPqro83QaZv0NW6AIV+k0Q==" saltValue="P7vggufsUYvwWnkMq6Vzlg==" spinCount="100000" sqref="B5:M46" name="Range1"/>
  </protectedRanges>
  <mergeCells count="3">
    <mergeCell ref="B1:N1"/>
    <mergeCell ref="B2:M2"/>
    <mergeCell ref="O1:P3"/>
  </mergeCells>
  <pageMargins left="0.70866141732283472" right="0.70866141732283472" top="0.74803149606299213" bottom="0.74803149606299213" header="0.31496062992125984" footer="0.31496062992125984"/>
  <pageSetup paperSize="9" scale="65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Payments</vt:lpstr>
      <vt:lpstr>Receipts</vt:lpstr>
      <vt:lpstr>Payments!Print_Area</vt:lpstr>
      <vt:lpstr>Receipts!Print_Area</vt:lpstr>
      <vt:lpstr>Summary!Print_Area</vt:lpstr>
      <vt:lpstr>Receipts!Print_Titles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 du Plessis</dc:creator>
  <cp:lastModifiedBy>Harm du Plessis</cp:lastModifiedBy>
  <cp:lastPrinted>2024-02-23T20:38:37Z</cp:lastPrinted>
  <dcterms:created xsi:type="dcterms:W3CDTF">1998-01-31T15:17:10Z</dcterms:created>
  <dcterms:modified xsi:type="dcterms:W3CDTF">2024-02-24T10:09:40Z</dcterms:modified>
</cp:coreProperties>
</file>